
<file path=[Content_Types].xml><?xml version="1.0" encoding="utf-8"?>
<Types xmlns="http://schemas.openxmlformats.org/package/2006/content-types">
  <Default Extension="bin" ContentType="application/vnd.openxmlformats-officedocument.oleObject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8C4F1C90-05EB-6A55-5F09-09C24B55AC0B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erry\Documents\IFTA e-file\missing forms\"/>
    </mc:Choice>
  </mc:AlternateContent>
  <workbookProtection workbookPassword="DCD7" lockStructure="1"/>
  <bookViews>
    <workbookView xWindow="0" yWindow="0" windowWidth="19200" windowHeight="8760" tabRatio="127"/>
  </bookViews>
  <sheets>
    <sheet name="IFTA" sheetId="1" r:id="rId1"/>
  </sheets>
  <definedNames>
    <definedName name="_xlnm.Print_Area" localSheetId="0">IFTA!$A$1:$N$107</definedName>
    <definedName name="_xlnm.Print_Titles" localSheetId="0">IFTA!$29:$29</definedName>
  </definedNames>
  <calcPr calcId="152511"/>
</workbook>
</file>

<file path=xl/calcChain.xml><?xml version="1.0" encoding="utf-8"?>
<calcChain xmlns="http://schemas.openxmlformats.org/spreadsheetml/2006/main">
  <c r="F32" i="1" l="1"/>
  <c r="F33" i="1" l="1"/>
  <c r="F93" i="1" l="1"/>
  <c r="F37" i="1"/>
  <c r="F80" i="1"/>
  <c r="F77" i="1" l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N95" i="1" l="1"/>
  <c r="J76" i="1"/>
  <c r="J75" i="1"/>
  <c r="M75" i="1" s="1"/>
  <c r="N75" i="1" s="1"/>
  <c r="J72" i="1"/>
  <c r="M72" i="1" s="1"/>
  <c r="J71" i="1"/>
  <c r="M71" i="1" s="1"/>
  <c r="I93" i="1"/>
  <c r="I92" i="1"/>
  <c r="I91" i="1"/>
  <c r="I90" i="1"/>
  <c r="I89" i="1"/>
  <c r="I88" i="1"/>
  <c r="I87" i="1"/>
  <c r="I86" i="1"/>
  <c r="I85" i="1"/>
  <c r="I83" i="1"/>
  <c r="I82" i="1"/>
  <c r="I81" i="1"/>
  <c r="I80" i="1"/>
  <c r="I77" i="1"/>
  <c r="I76" i="1"/>
  <c r="I75" i="1"/>
  <c r="I74" i="1"/>
  <c r="I73" i="1"/>
  <c r="I72" i="1"/>
  <c r="I71" i="1"/>
  <c r="I70" i="1"/>
  <c r="I69" i="1"/>
  <c r="I68" i="1"/>
  <c r="J68" i="1" s="1"/>
  <c r="M68" i="1" s="1"/>
  <c r="I67" i="1"/>
  <c r="I65" i="1"/>
  <c r="I64" i="1"/>
  <c r="I63" i="1"/>
  <c r="I62" i="1"/>
  <c r="I61" i="1"/>
  <c r="I60" i="1"/>
  <c r="I59" i="1"/>
  <c r="I58" i="1"/>
  <c r="I55" i="1"/>
  <c r="I54" i="1"/>
  <c r="I53" i="1"/>
  <c r="I52" i="1"/>
  <c r="I51" i="1"/>
  <c r="I50" i="1"/>
  <c r="I49" i="1"/>
  <c r="I48" i="1"/>
  <c r="I46" i="1"/>
  <c r="I45" i="1"/>
  <c r="I44" i="1"/>
  <c r="I43" i="1"/>
  <c r="I41" i="1"/>
  <c r="J41" i="1" s="1"/>
  <c r="M41" i="1" s="1"/>
  <c r="I40" i="1"/>
  <c r="G93" i="1"/>
  <c r="G92" i="1"/>
  <c r="G91" i="1"/>
  <c r="G90" i="1"/>
  <c r="G89" i="1"/>
  <c r="G88" i="1"/>
  <c r="G87" i="1"/>
  <c r="G86" i="1"/>
  <c r="G85" i="1"/>
  <c r="G83" i="1"/>
  <c r="G82" i="1"/>
  <c r="G81" i="1"/>
  <c r="G80" i="1"/>
  <c r="G77" i="1"/>
  <c r="G76" i="1"/>
  <c r="G75" i="1"/>
  <c r="G74" i="1"/>
  <c r="G73" i="1"/>
  <c r="G72" i="1"/>
  <c r="G71" i="1"/>
  <c r="G70" i="1"/>
  <c r="G69" i="1"/>
  <c r="G68" i="1"/>
  <c r="G67" i="1"/>
  <c r="G65" i="1"/>
  <c r="G64" i="1"/>
  <c r="G63" i="1"/>
  <c r="G62" i="1"/>
  <c r="G61" i="1"/>
  <c r="G60" i="1"/>
  <c r="G59" i="1"/>
  <c r="G58" i="1"/>
  <c r="G55" i="1"/>
  <c r="G54" i="1"/>
  <c r="G53" i="1"/>
  <c r="G52" i="1"/>
  <c r="G51" i="1"/>
  <c r="G50" i="1"/>
  <c r="G49" i="1"/>
  <c r="G48" i="1"/>
  <c r="G46" i="1"/>
  <c r="G45" i="1"/>
  <c r="G44" i="1"/>
  <c r="G43" i="1"/>
  <c r="G41" i="1"/>
  <c r="G40" i="1"/>
  <c r="J93" i="1"/>
  <c r="F92" i="1"/>
  <c r="J92" i="1" s="1"/>
  <c r="M92" i="1" s="1"/>
  <c r="N92" i="1" s="1"/>
  <c r="F91" i="1"/>
  <c r="J91" i="1" s="1"/>
  <c r="M91" i="1" s="1"/>
  <c r="F90" i="1"/>
  <c r="J90" i="1" s="1"/>
  <c r="M90" i="1" s="1"/>
  <c r="F89" i="1"/>
  <c r="J89" i="1" s="1"/>
  <c r="M89" i="1" s="1"/>
  <c r="F88" i="1"/>
  <c r="J88" i="1" s="1"/>
  <c r="F87" i="1"/>
  <c r="J87" i="1" s="1"/>
  <c r="M87" i="1" s="1"/>
  <c r="N87" i="1" s="1"/>
  <c r="F86" i="1"/>
  <c r="J86" i="1" s="1"/>
  <c r="F85" i="1"/>
  <c r="J85" i="1" s="1"/>
  <c r="M85" i="1" s="1"/>
  <c r="F84" i="1"/>
  <c r="F83" i="1"/>
  <c r="J83" i="1" s="1"/>
  <c r="F82" i="1"/>
  <c r="J82" i="1" s="1"/>
  <c r="M82" i="1" s="1"/>
  <c r="F81" i="1"/>
  <c r="J81" i="1" s="1"/>
  <c r="M81" i="1" s="1"/>
  <c r="N81" i="1" s="1"/>
  <c r="J80" i="1"/>
  <c r="M80" i="1" s="1"/>
  <c r="F35" i="1"/>
  <c r="F78" i="1"/>
  <c r="J77" i="1"/>
  <c r="M77" i="1" s="1"/>
  <c r="J74" i="1"/>
  <c r="M74" i="1" s="1"/>
  <c r="J73" i="1"/>
  <c r="J70" i="1"/>
  <c r="J69" i="1"/>
  <c r="M69" i="1" s="1"/>
  <c r="N69" i="1" s="1"/>
  <c r="J67" i="1"/>
  <c r="M67" i="1" s="1"/>
  <c r="J65" i="1"/>
  <c r="J64" i="1"/>
  <c r="J63" i="1"/>
  <c r="M63" i="1" s="1"/>
  <c r="N63" i="1" s="1"/>
  <c r="J62" i="1"/>
  <c r="J61" i="1"/>
  <c r="M61" i="1" s="1"/>
  <c r="J60" i="1"/>
  <c r="J59" i="1"/>
  <c r="M59" i="1" s="1"/>
  <c r="N59" i="1" s="1"/>
  <c r="J58" i="1"/>
  <c r="J55" i="1"/>
  <c r="M55" i="1" s="1"/>
  <c r="J54" i="1"/>
  <c r="J53" i="1"/>
  <c r="J52" i="1"/>
  <c r="J51" i="1"/>
  <c r="M51" i="1" s="1"/>
  <c r="J50" i="1"/>
  <c r="M50" i="1" s="1"/>
  <c r="J49" i="1"/>
  <c r="J48" i="1"/>
  <c r="J46" i="1"/>
  <c r="M46" i="1" s="1"/>
  <c r="N46" i="1" s="1"/>
  <c r="J45" i="1"/>
  <c r="J44" i="1"/>
  <c r="M44" i="1" s="1"/>
  <c r="J43" i="1"/>
  <c r="J40" i="1"/>
  <c r="M40" i="1" s="1"/>
  <c r="N40" i="1" s="1"/>
  <c r="K22" i="1"/>
  <c r="K21" i="1"/>
  <c r="K10" i="1"/>
  <c r="K11" i="1"/>
  <c r="E96" i="1"/>
  <c r="H96" i="1"/>
  <c r="B19" i="1"/>
  <c r="K7" i="1" l="1"/>
  <c r="F96" i="1"/>
  <c r="B27" i="1" s="1"/>
  <c r="K32" i="1"/>
  <c r="B25" i="1" s="1"/>
  <c r="H23" i="1"/>
  <c r="G84" i="1" s="1"/>
  <c r="I84" i="1" s="1"/>
  <c r="J84" i="1" s="1"/>
  <c r="B12" i="1"/>
  <c r="K33" i="1"/>
  <c r="B26" i="1" s="1"/>
  <c r="N44" i="1"/>
  <c r="N51" i="1"/>
  <c r="N55" i="1"/>
  <c r="N61" i="1"/>
  <c r="N67" i="1"/>
  <c r="N71" i="1"/>
  <c r="N77" i="1"/>
  <c r="N85" i="1"/>
  <c r="N89" i="1"/>
  <c r="N41" i="1"/>
  <c r="M45" i="1"/>
  <c r="N45" i="1" s="1"/>
  <c r="M49" i="1"/>
  <c r="N49" i="1" s="1"/>
  <c r="M52" i="1"/>
  <c r="N52" i="1" s="1"/>
  <c r="M58" i="1"/>
  <c r="N58" i="1" s="1"/>
  <c r="M62" i="1"/>
  <c r="N62" i="1" s="1"/>
  <c r="M65" i="1"/>
  <c r="N65" i="1" s="1"/>
  <c r="M70" i="1"/>
  <c r="N70" i="1" s="1"/>
  <c r="M73" i="1"/>
  <c r="N73" i="1" s="1"/>
  <c r="M76" i="1"/>
  <c r="N76" i="1" s="1"/>
  <c r="N82" i="1"/>
  <c r="M86" i="1"/>
  <c r="N86" i="1" s="1"/>
  <c r="N90" i="1"/>
  <c r="M93" i="1"/>
  <c r="N93" i="1" s="1"/>
  <c r="N68" i="1"/>
  <c r="N72" i="1"/>
  <c r="N80" i="1"/>
  <c r="N91" i="1"/>
  <c r="N50" i="1"/>
  <c r="M53" i="1"/>
  <c r="N53" i="1" s="1"/>
  <c r="N74" i="1"/>
  <c r="M43" i="1"/>
  <c r="N43" i="1" s="1"/>
  <c r="M48" i="1"/>
  <c r="N48" i="1" s="1"/>
  <c r="M54" i="1"/>
  <c r="N54" i="1" s="1"/>
  <c r="M60" i="1"/>
  <c r="N60" i="1" s="1"/>
  <c r="M64" i="1"/>
  <c r="N64" i="1" s="1"/>
  <c r="M83" i="1"/>
  <c r="N83" i="1" s="1"/>
  <c r="M88" i="1"/>
  <c r="N88" i="1" s="1"/>
  <c r="G33" i="1" l="1"/>
  <c r="I34" i="1" s="1"/>
  <c r="J34" i="1" s="1"/>
  <c r="N34" i="1" s="1"/>
  <c r="G57" i="1"/>
  <c r="I57" i="1" s="1"/>
  <c r="J57" i="1" s="1"/>
  <c r="M57" i="1" s="1"/>
  <c r="G56" i="1"/>
  <c r="I56" i="1" s="1"/>
  <c r="J56" i="1" s="1"/>
  <c r="M56" i="1" s="1"/>
  <c r="N56" i="1" s="1"/>
  <c r="G66" i="1"/>
  <c r="I66" i="1" s="1"/>
  <c r="J66" i="1" s="1"/>
  <c r="M66" i="1" s="1"/>
  <c r="N66" i="1" s="1"/>
  <c r="H27" i="1"/>
  <c r="G39" i="1"/>
  <c r="I39" i="1" s="1"/>
  <c r="J39" i="1" s="1"/>
  <c r="M39" i="1" s="1"/>
  <c r="N39" i="1" s="1"/>
  <c r="G35" i="1"/>
  <c r="I35" i="1" s="1"/>
  <c r="J35" i="1" s="1"/>
  <c r="G38" i="1"/>
  <c r="I38" i="1" s="1"/>
  <c r="J38" i="1" s="1"/>
  <c r="M38" i="1" s="1"/>
  <c r="N38" i="1" s="1"/>
  <c r="G42" i="1"/>
  <c r="I42" i="1" s="1"/>
  <c r="J42" i="1" s="1"/>
  <c r="M42" i="1" s="1"/>
  <c r="G78" i="1"/>
  <c r="I78" i="1" s="1"/>
  <c r="J78" i="1" s="1"/>
  <c r="G47" i="1"/>
  <c r="I47" i="1" s="1"/>
  <c r="J47" i="1" s="1"/>
  <c r="M47" i="1" s="1"/>
  <c r="N47" i="1" s="1"/>
  <c r="G32" i="1"/>
  <c r="I32" i="1" s="1"/>
  <c r="J32" i="1" s="1"/>
  <c r="G37" i="1"/>
  <c r="I37" i="1" s="1"/>
  <c r="J37" i="1" s="1"/>
  <c r="M37" i="1" s="1"/>
  <c r="N37" i="1" s="1"/>
  <c r="K5" i="1"/>
  <c r="K4" i="1" s="1"/>
  <c r="I79" i="1"/>
  <c r="J79" i="1" s="1"/>
  <c r="N79" i="1" s="1"/>
  <c r="M84" i="1"/>
  <c r="N84" i="1" s="1"/>
  <c r="I33" i="1" l="1"/>
  <c r="J33" i="1" s="1"/>
  <c r="M33" i="1" s="1"/>
  <c r="N57" i="1"/>
  <c r="I36" i="1"/>
  <c r="J36" i="1" s="1"/>
  <c r="N36" i="1" s="1"/>
  <c r="M32" i="1"/>
  <c r="N32" i="1" s="1"/>
  <c r="N42" i="1"/>
  <c r="M78" i="1"/>
  <c r="N78" i="1" s="1"/>
  <c r="M35" i="1" l="1"/>
  <c r="N35" i="1" s="1"/>
  <c r="J96" i="1"/>
  <c r="J101" i="1" s="1"/>
  <c r="J94" i="1"/>
  <c r="N33" i="1"/>
  <c r="N96" i="1" l="1"/>
  <c r="J99" i="1" s="1"/>
  <c r="J105" i="1" s="1"/>
  <c r="J23" i="1" s="1"/>
  <c r="M94" i="1"/>
  <c r="I27" i="1" s="1"/>
  <c r="M96" i="1"/>
  <c r="N94" i="1" l="1"/>
  <c r="J27" i="1" s="1"/>
</calcChain>
</file>

<file path=xl/sharedStrings.xml><?xml version="1.0" encoding="utf-8"?>
<sst xmlns="http://schemas.openxmlformats.org/spreadsheetml/2006/main" count="189" uniqueCount="180">
  <si>
    <t>Rate</t>
  </si>
  <si>
    <t>Taxable</t>
  </si>
  <si>
    <t>Net Taxable</t>
  </si>
  <si>
    <t>Tax</t>
  </si>
  <si>
    <t>Miles</t>
  </si>
  <si>
    <t>Gallons</t>
  </si>
  <si>
    <t>AL</t>
  </si>
  <si>
    <t>AZ</t>
  </si>
  <si>
    <t>AR</t>
  </si>
  <si>
    <t>CA</t>
  </si>
  <si>
    <t>CO</t>
  </si>
  <si>
    <t>CT</t>
  </si>
  <si>
    <t>DE</t>
  </si>
  <si>
    <t>FL</t>
  </si>
  <si>
    <t>ID</t>
  </si>
  <si>
    <t>IL</t>
  </si>
  <si>
    <t>IN</t>
  </si>
  <si>
    <t>IA</t>
  </si>
  <si>
    <t>KS</t>
  </si>
  <si>
    <t>KY</t>
  </si>
  <si>
    <t>LA</t>
  </si>
  <si>
    <t>ME</t>
  </si>
  <si>
    <t>MD</t>
  </si>
  <si>
    <t>MA</t>
  </si>
  <si>
    <t>MI</t>
  </si>
  <si>
    <t>MS</t>
  </si>
  <si>
    <t>MO</t>
  </si>
  <si>
    <t>MT</t>
  </si>
  <si>
    <t>NE</t>
  </si>
  <si>
    <t>NV</t>
  </si>
  <si>
    <t>NB</t>
  </si>
  <si>
    <t>NH</t>
  </si>
  <si>
    <t>NJ</t>
  </si>
  <si>
    <t>NM</t>
  </si>
  <si>
    <t>NY</t>
  </si>
  <si>
    <t>NC</t>
  </si>
  <si>
    <t>ND</t>
  </si>
  <si>
    <t>NS</t>
  </si>
  <si>
    <t>OH</t>
  </si>
  <si>
    <t>OK</t>
  </si>
  <si>
    <t>ON</t>
  </si>
  <si>
    <t>OR</t>
  </si>
  <si>
    <t>PA</t>
  </si>
  <si>
    <t>RI</t>
  </si>
  <si>
    <t>SC</t>
  </si>
  <si>
    <t>SD</t>
  </si>
  <si>
    <t>TN</t>
  </si>
  <si>
    <t>TX</t>
  </si>
  <si>
    <t>UT</t>
  </si>
  <si>
    <t>VT</t>
  </si>
  <si>
    <t>VA</t>
  </si>
  <si>
    <t>WA</t>
  </si>
  <si>
    <t>WV</t>
  </si>
  <si>
    <t>WI</t>
  </si>
  <si>
    <t>WY</t>
  </si>
  <si>
    <t>AB</t>
  </si>
  <si>
    <t>PE</t>
  </si>
  <si>
    <t>SK</t>
  </si>
  <si>
    <t>NL</t>
  </si>
  <si>
    <t>BC</t>
  </si>
  <si>
    <t>QC</t>
  </si>
  <si>
    <t>D1</t>
  </si>
  <si>
    <t>D3</t>
  </si>
  <si>
    <t>D4</t>
  </si>
  <si>
    <t>D5</t>
  </si>
  <si>
    <t>D6</t>
  </si>
  <si>
    <t>D7</t>
  </si>
  <si>
    <t>D8</t>
  </si>
  <si>
    <t>D9</t>
  </si>
  <si>
    <t xml:space="preserve">Net Tax </t>
  </si>
  <si>
    <t>Due</t>
  </si>
  <si>
    <t>Total</t>
  </si>
  <si>
    <t>Tax Paid</t>
  </si>
  <si>
    <t>Surcharge</t>
  </si>
  <si>
    <t>VA-s</t>
  </si>
  <si>
    <t>KY-s</t>
  </si>
  <si>
    <t>IN-s</t>
  </si>
  <si>
    <t>Alabama</t>
  </si>
  <si>
    <t>Arizona</t>
  </si>
  <si>
    <t>Arkansas</t>
  </si>
  <si>
    <t xml:space="preserve">Indiana      </t>
  </si>
  <si>
    <t>Iowa</t>
  </si>
  <si>
    <t xml:space="preserve">Kentucky   </t>
  </si>
  <si>
    <t>Massachusetts</t>
  </si>
  <si>
    <t>North Carolina</t>
  </si>
  <si>
    <t>North Dakota</t>
  </si>
  <si>
    <t xml:space="preserve">Virginia           </t>
  </si>
  <si>
    <t xml:space="preserve">Washington   </t>
  </si>
  <si>
    <t xml:space="preserve">Wisconsin        </t>
  </si>
  <si>
    <t xml:space="preserve">Wyoming       </t>
  </si>
  <si>
    <t>Alberta</t>
  </si>
  <si>
    <t>British Columbia</t>
  </si>
  <si>
    <t>Manitoba</t>
  </si>
  <si>
    <t>New Brunswick</t>
  </si>
  <si>
    <t>Newfoundland</t>
  </si>
  <si>
    <t>Nova Scotia</t>
  </si>
  <si>
    <t>Ontario</t>
  </si>
  <si>
    <t>Prince Edward Is</t>
  </si>
  <si>
    <t>Quebec</t>
  </si>
  <si>
    <t>Saskatchewan</t>
  </si>
  <si>
    <t>Ohio</t>
  </si>
  <si>
    <t>Calc MPG</t>
  </si>
  <si>
    <t>Jurisdiction</t>
  </si>
  <si>
    <t>Enter Total Gallons Placed in Vehicles</t>
  </si>
  <si>
    <t>Enter Miles per Gallon (MPG) - round to 2 decimal places</t>
  </si>
  <si>
    <t>miles error</t>
  </si>
  <si>
    <t>OT</t>
  </si>
  <si>
    <t>for print error</t>
  </si>
  <si>
    <t>Michigan</t>
  </si>
  <si>
    <t>Pennsylvania</t>
  </si>
  <si>
    <t>West Virginia</t>
  </si>
  <si>
    <t>California</t>
  </si>
  <si>
    <t>Colorado</t>
  </si>
  <si>
    <t>Connecticut</t>
  </si>
  <si>
    <t>Delaware</t>
  </si>
  <si>
    <t>Florida</t>
  </si>
  <si>
    <t>Idaho</t>
  </si>
  <si>
    <t>Illinois</t>
  </si>
  <si>
    <t>Kansas</t>
  </si>
  <si>
    <t>Louisiana</t>
  </si>
  <si>
    <t>Maine</t>
  </si>
  <si>
    <t>Maryland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</si>
  <si>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</si>
  <si>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</si>
  <si>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</si>
  <si>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</si>
  <si>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</si>
  <si>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</si>
  <si>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</si>
  <si>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</si>
  <si>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</si>
  <si>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</si>
  <si>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Oklahoma</t>
  </si>
  <si>
    <t>Oregon</t>
  </si>
  <si>
    <t>Rhode Island</t>
  </si>
  <si>
    <t>South Carolina</t>
  </si>
  <si>
    <t>South Dakota</t>
  </si>
  <si>
    <t>Tennessee</t>
  </si>
  <si>
    <t>Texas</t>
  </si>
  <si>
    <t>Utah</t>
  </si>
  <si>
    <t>Vermont</t>
  </si>
  <si>
    <t>Gallons error</t>
  </si>
  <si>
    <t>Mail Date:</t>
  </si>
  <si>
    <t>Due Date is</t>
  </si>
  <si>
    <t xml:space="preserve">  Press Ctrl/P to Print</t>
  </si>
  <si>
    <t xml:space="preserve">     Diesel Fuel Schedule D.</t>
  </si>
  <si>
    <t>This is DIESEL schedule only.    Do not use for gasoline or other fuel types.    Round all miles and gallons to nearest whole number.</t>
  </si>
  <si>
    <t>Diesel Schedule</t>
  </si>
  <si>
    <t>submitted along with the IFTA return.        For proper processing, please place this schedule inside the return.</t>
  </si>
  <si>
    <t>This worksheet is provided to assist you in completing your IFTA return.     It is not a substitute for the return itself,  but should be</t>
  </si>
  <si>
    <t>Is this the correct period?</t>
  </si>
  <si>
    <t>Ohio 7 digit IFTA Account Number *</t>
  </si>
  <si>
    <t>Name on Ohio IFTA Account *</t>
  </si>
  <si>
    <t>Yes</t>
  </si>
  <si>
    <t>No</t>
  </si>
  <si>
    <t>(make check payable to Treasurer, State of Ohio and mail with return to:</t>
  </si>
  <si>
    <t>Calculated</t>
  </si>
  <si>
    <t>Ohio Dept. of Taxation, IFTA, P.O. Box 1799, Columbus, OH  43216-1799)</t>
  </si>
  <si>
    <t>Enter Total Miles Traveled Everywhere - All Jurisdictions:</t>
  </si>
  <si>
    <t>Non-IFTA Miles</t>
  </si>
  <si>
    <t xml:space="preserve"> </t>
  </si>
  <si>
    <t>MN</t>
  </si>
  <si>
    <t xml:space="preserve">Georgia   </t>
  </si>
  <si>
    <t xml:space="preserve"> GA</t>
  </si>
  <si>
    <t>Error messages will appear below if miles and/or gallons do not add to totals.</t>
  </si>
  <si>
    <t>MB</t>
  </si>
  <si>
    <t>D10</t>
  </si>
  <si>
    <t>D11</t>
  </si>
  <si>
    <t>Interest</t>
  </si>
  <si>
    <t xml:space="preserve">Total </t>
  </si>
  <si>
    <t>Months Late</t>
  </si>
  <si>
    <t>Late Fee</t>
  </si>
  <si>
    <t>If filed after due date please enter number of months late to calculate interest</t>
  </si>
  <si>
    <t>Net Tax Due</t>
  </si>
  <si>
    <t>Refund</t>
  </si>
  <si>
    <t>Tax Due  OR</t>
  </si>
  <si>
    <t>If tax due record on line G. If refund record on line H (Face of Return)</t>
  </si>
  <si>
    <t>4th Quarter 2014</t>
  </si>
  <si>
    <t>October 1, 2014 to December 31, 2014</t>
  </si>
  <si>
    <t>4th quarter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</si>
</sst>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00"/>
    <numFmt numFmtId="165" formatCode="&quot;$&quot;#,##0.00"/>
  </numFmts>
  <fonts count="36">
    <font>
      <sz val="10"/>
      <name val="Arial"/>
    </font>
    <font>
      <sz val="10"/>
      <name val="Arial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Arial"/>
    </font>
    <font>
      <b/>
      <sz val="10"/>
      <name val="Arial"/>
    </font>
    <font>
      <b/>
      <u/>
      <sz val="14"/>
      <name val="Times New Roman"/>
      <family val="1"/>
    </font>
    <font>
      <b/>
      <u/>
      <sz val="14"/>
      <name val="Arial"/>
    </font>
    <font>
      <sz val="12"/>
      <color indexed="56"/>
      <name val="Times New Roman"/>
      <family val="1"/>
    </font>
    <font>
      <b/>
      <u/>
      <sz val="12"/>
      <name val="Times New Roman"/>
      <family val="1"/>
    </font>
    <font>
      <u/>
      <sz val="12"/>
      <name val="Times New Roman"/>
      <family val="1"/>
    </font>
    <font>
      <b/>
      <u/>
      <sz val="12"/>
      <color indexed="56"/>
      <name val="Times New Roman"/>
      <family val="1"/>
    </font>
    <font>
      <sz val="10"/>
      <color indexed="10"/>
      <name val="Times New Roman"/>
      <family val="1"/>
    </font>
    <font>
      <sz val="12"/>
      <name val="Arial"/>
      <family val="2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Arial"/>
    </font>
    <font>
      <sz val="8"/>
      <name val="Arial"/>
    </font>
    <font>
      <u/>
      <sz val="10"/>
      <name val="Times New Roman"/>
      <family val="1"/>
    </font>
    <font>
      <b/>
      <u/>
      <sz val="10"/>
      <name val="Times New Roman"/>
      <family val="1"/>
    </font>
    <font>
      <b/>
      <u/>
      <sz val="10"/>
      <color indexed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2"/>
      <color indexed="50"/>
      <name val="Times New Roman"/>
      <family val="1"/>
    </font>
    <font>
      <sz val="12"/>
      <color indexed="16"/>
      <name val="Times New Roman"/>
      <family val="1"/>
    </font>
    <font>
      <b/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u/>
      <sz val="12"/>
      <color indexed="12"/>
      <name val="Times New Roman"/>
      <family val="1"/>
    </font>
    <font>
      <sz val="10"/>
      <name val="Arial"/>
    </font>
    <font>
      <u/>
      <sz val="14"/>
      <name val="Arial"/>
    </font>
    <font>
      <b/>
      <u/>
      <sz val="12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16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16"/>
      </left>
      <right style="thin">
        <color indexed="64"/>
      </right>
      <top style="thin">
        <color indexed="64"/>
      </top>
      <bottom/>
      <diagonal/>
    </border>
    <border>
      <left style="thin">
        <color indexed="16"/>
      </left>
      <right style="thin">
        <color indexed="64"/>
      </right>
      <top/>
      <bottom style="thin">
        <color indexed="64"/>
      </bottom>
      <diagonal/>
    </border>
    <border>
      <left style="thin">
        <color indexed="1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6"/>
      </left>
      <right style="thin">
        <color indexed="16"/>
      </right>
      <top style="thin">
        <color indexed="64"/>
      </top>
      <bottom style="thin">
        <color indexed="64"/>
      </bottom>
      <diagonal/>
    </border>
    <border>
      <left style="thin">
        <color indexed="16"/>
      </left>
      <right style="thin">
        <color indexed="16"/>
      </right>
      <top style="thin">
        <color indexed="64"/>
      </top>
      <bottom/>
      <diagonal/>
    </border>
    <border>
      <left style="thin">
        <color indexed="16"/>
      </left>
      <right style="thin">
        <color indexed="16"/>
      </right>
      <top/>
      <bottom style="thin">
        <color indexed="64"/>
      </bottom>
      <diagonal/>
    </border>
    <border>
      <left style="thin">
        <color indexed="16"/>
      </left>
      <right style="thin">
        <color indexed="16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16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16"/>
      </left>
      <right style="thin">
        <color indexed="16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7">
    <xf numFmtId="0" fontId="0" fillId="0" borderId="0" xfId="0"/>
    <xf numFmtId="0" fontId="5" fillId="0" borderId="0" xfId="0" applyFont="1"/>
    <xf numFmtId="3" fontId="5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Border="1" applyAlignment="1"/>
    <xf numFmtId="0" fontId="6" fillId="0" borderId="0" xfId="0" applyFont="1"/>
    <xf numFmtId="0" fontId="6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3" fontId="5" fillId="0" borderId="0" xfId="0" applyNumberFormat="1" applyFont="1" applyBorder="1" applyAlignment="1"/>
    <xf numFmtId="3" fontId="6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2" fillId="2" borderId="1" xfId="1" applyNumberFormat="1" applyFont="1" applyFill="1" applyBorder="1" applyAlignment="1" applyProtection="1">
      <alignment horizontal="center"/>
    </xf>
    <xf numFmtId="164" fontId="2" fillId="2" borderId="1" xfId="1" applyNumberFormat="1" applyFont="1" applyFill="1" applyBorder="1" applyAlignment="1" applyProtection="1">
      <alignment horizontal="left"/>
    </xf>
    <xf numFmtId="0" fontId="2" fillId="3" borderId="1" xfId="0" applyFont="1" applyFill="1" applyBorder="1" applyAlignment="1" applyProtection="1">
      <alignment horizontal="left"/>
    </xf>
    <xf numFmtId="0" fontId="2" fillId="0" borderId="0" xfId="0" applyFont="1" applyAlignment="1">
      <alignment horizontal="left"/>
    </xf>
    <xf numFmtId="0" fontId="12" fillId="0" borderId="0" xfId="0" applyFont="1"/>
    <xf numFmtId="0" fontId="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3" fontId="5" fillId="4" borderId="2" xfId="0" applyNumberFormat="1" applyFont="1" applyFill="1" applyBorder="1" applyAlignment="1" applyProtection="1">
      <alignment horizontal="right"/>
    </xf>
    <xf numFmtId="3" fontId="3" fillId="0" borderId="3" xfId="0" applyNumberFormat="1" applyFont="1" applyBorder="1" applyAlignment="1">
      <alignment horizontal="right"/>
    </xf>
    <xf numFmtId="3" fontId="5" fillId="4" borderId="4" xfId="0" applyNumberFormat="1" applyFont="1" applyFill="1" applyBorder="1" applyAlignment="1" applyProtection="1">
      <alignment horizontal="right"/>
    </xf>
    <xf numFmtId="0" fontId="3" fillId="0" borderId="0" xfId="0" applyFont="1"/>
    <xf numFmtId="0" fontId="5" fillId="0" borderId="0" xfId="0" applyFont="1" applyProtection="1">
      <protection hidden="1"/>
    </xf>
    <xf numFmtId="0" fontId="0" fillId="0" borderId="0" xfId="0" applyProtection="1">
      <protection hidden="1"/>
    </xf>
    <xf numFmtId="0" fontId="6" fillId="0" borderId="0" xfId="0" applyFont="1" applyProtection="1">
      <protection hidden="1"/>
    </xf>
    <xf numFmtId="0" fontId="5" fillId="0" borderId="0" xfId="0" applyFont="1" applyAlignment="1" applyProtection="1">
      <alignment horizontal="center"/>
      <protection hidden="1"/>
    </xf>
    <xf numFmtId="0" fontId="2" fillId="3" borderId="3" xfId="0" applyFont="1" applyFill="1" applyBorder="1" applyAlignment="1" applyProtection="1">
      <alignment horizontal="left"/>
    </xf>
    <xf numFmtId="3" fontId="5" fillId="4" borderId="5" xfId="0" applyNumberFormat="1" applyFont="1" applyFill="1" applyBorder="1" applyAlignment="1" applyProtection="1">
      <alignment horizontal="right"/>
    </xf>
    <xf numFmtId="164" fontId="2" fillId="2" borderId="6" xfId="1" applyNumberFormat="1" applyFont="1" applyFill="1" applyBorder="1" applyAlignment="1" applyProtection="1">
      <alignment horizontal="center"/>
    </xf>
    <xf numFmtId="0" fontId="2" fillId="3" borderId="6" xfId="0" applyFont="1" applyFill="1" applyBorder="1" applyAlignment="1" applyProtection="1">
      <alignment horizontal="left"/>
    </xf>
    <xf numFmtId="0" fontId="20" fillId="0" borderId="0" xfId="0" applyFont="1" applyAlignment="1">
      <alignment horizontal="center"/>
    </xf>
    <xf numFmtId="0" fontId="21" fillId="0" borderId="0" xfId="0" applyFont="1" applyAlignment="1"/>
    <xf numFmtId="0" fontId="3" fillId="0" borderId="0" xfId="0" applyFont="1" applyAlignment="1">
      <alignment horizontal="left"/>
    </xf>
    <xf numFmtId="0" fontId="13" fillId="0" borderId="0" xfId="0" applyFont="1" applyFill="1" applyBorder="1" applyAlignment="1" applyProtection="1"/>
    <xf numFmtId="0" fontId="10" fillId="0" borderId="0" xfId="0" applyFont="1" applyFill="1" applyBorder="1"/>
    <xf numFmtId="3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14" fontId="3" fillId="0" borderId="1" xfId="0" applyNumberFormat="1" applyFont="1" applyBorder="1" applyAlignment="1" applyProtection="1">
      <alignment horizontal="right"/>
      <protection locked="0"/>
    </xf>
    <xf numFmtId="164" fontId="2" fillId="2" borderId="3" xfId="1" applyNumberFormat="1" applyFont="1" applyFill="1" applyBorder="1" applyAlignment="1" applyProtection="1">
      <alignment horizontal="center"/>
    </xf>
    <xf numFmtId="0" fontId="19" fillId="0" borderId="0" xfId="0" applyFont="1" applyAlignment="1">
      <alignment horizontal="left"/>
    </xf>
    <xf numFmtId="3" fontId="3" fillId="0" borderId="0" xfId="0" applyNumberFormat="1" applyFont="1" applyAlignment="1">
      <alignment horizontal="left"/>
    </xf>
    <xf numFmtId="49" fontId="19" fillId="0" borderId="0" xfId="0" applyNumberFormat="1" applyFont="1" applyAlignment="1">
      <alignment horizontal="left"/>
    </xf>
    <xf numFmtId="3" fontId="3" fillId="0" borderId="1" xfId="0" applyNumberFormat="1" applyFont="1" applyBorder="1" applyAlignment="1" applyProtection="1">
      <alignment horizontal="right"/>
      <protection locked="0"/>
    </xf>
    <xf numFmtId="2" fontId="3" fillId="0" borderId="1" xfId="0" applyNumberFormat="1" applyFont="1" applyBorder="1" applyAlignment="1" applyProtection="1">
      <alignment horizontal="right"/>
      <protection locked="0"/>
    </xf>
    <xf numFmtId="0" fontId="0" fillId="0" borderId="0" xfId="0" applyAlignment="1"/>
    <xf numFmtId="0" fontId="5" fillId="0" borderId="0" xfId="0" applyFont="1" applyProtection="1"/>
    <xf numFmtId="0" fontId="19" fillId="0" borderId="0" xfId="0" applyFont="1" applyAlignment="1">
      <alignment horizontal="right"/>
    </xf>
    <xf numFmtId="0" fontId="16" fillId="0" borderId="0" xfId="0" applyFont="1" applyFill="1" applyBorder="1" applyAlignment="1" applyProtection="1"/>
    <xf numFmtId="0" fontId="24" fillId="0" borderId="0" xfId="0" applyFont="1"/>
    <xf numFmtId="0" fontId="24" fillId="0" borderId="0" xfId="0" applyFont="1" applyAlignment="1">
      <alignment horizontal="center"/>
    </xf>
    <xf numFmtId="3" fontId="24" fillId="0" borderId="0" xfId="0" applyNumberFormat="1" applyFont="1" applyAlignment="1">
      <alignment horizontal="center"/>
    </xf>
    <xf numFmtId="0" fontId="4" fillId="0" borderId="0" xfId="0" applyFont="1" applyFill="1" applyBorder="1" applyAlignment="1" applyProtection="1">
      <alignment horizontal="center"/>
    </xf>
    <xf numFmtId="3" fontId="4" fillId="0" borderId="0" xfId="0" applyNumberFormat="1" applyFont="1" applyFill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center"/>
    </xf>
    <xf numFmtId="3" fontId="4" fillId="0" borderId="5" xfId="0" applyNumberFormat="1" applyFont="1" applyFill="1" applyBorder="1" applyAlignment="1" applyProtection="1">
      <alignment horizontal="center"/>
    </xf>
    <xf numFmtId="0" fontId="4" fillId="0" borderId="0" xfId="0" applyFont="1" applyAlignment="1">
      <alignment horizontal="center"/>
    </xf>
    <xf numFmtId="3" fontId="5" fillId="0" borderId="11" xfId="0" applyNumberFormat="1" applyFont="1" applyBorder="1" applyAlignment="1"/>
    <xf numFmtId="0" fontId="25" fillId="0" borderId="12" xfId="0" applyFont="1" applyBorder="1"/>
    <xf numFmtId="0" fontId="16" fillId="0" borderId="11" xfId="0" applyFont="1" applyBorder="1"/>
    <xf numFmtId="0" fontId="5" fillId="0" borderId="11" xfId="0" applyFont="1" applyBorder="1" applyAlignment="1"/>
    <xf numFmtId="0" fontId="25" fillId="0" borderId="13" xfId="0" applyFont="1" applyBorder="1"/>
    <xf numFmtId="0" fontId="16" fillId="0" borderId="0" xfId="0" applyFont="1" applyBorder="1"/>
    <xf numFmtId="0" fontId="5" fillId="0" borderId="14" xfId="0" applyFont="1" applyBorder="1" applyAlignment="1"/>
    <xf numFmtId="3" fontId="25" fillId="0" borderId="15" xfId="0" applyNumberFormat="1" applyFont="1" applyBorder="1" applyAlignment="1">
      <alignment horizontal="left"/>
    </xf>
    <xf numFmtId="0" fontId="16" fillId="0" borderId="5" xfId="0" applyFont="1" applyBorder="1"/>
    <xf numFmtId="0" fontId="5" fillId="0" borderId="5" xfId="0" applyFont="1" applyBorder="1" applyAlignment="1"/>
    <xf numFmtId="3" fontId="5" fillId="0" borderId="5" xfId="0" applyNumberFormat="1" applyFont="1" applyBorder="1" applyAlignment="1"/>
    <xf numFmtId="0" fontId="19" fillId="0" borderId="0" xfId="0" applyFont="1"/>
    <xf numFmtId="3" fontId="3" fillId="2" borderId="17" xfId="0" applyNumberFormat="1" applyFont="1" applyFill="1" applyBorder="1" applyAlignment="1" applyProtection="1">
      <alignment horizontal="right"/>
      <protection locked="0"/>
    </xf>
    <xf numFmtId="3" fontId="3" fillId="2" borderId="18" xfId="0" applyNumberFormat="1" applyFont="1" applyFill="1" applyBorder="1" applyAlignment="1" applyProtection="1">
      <alignment horizontal="right"/>
      <protection locked="0"/>
    </xf>
    <xf numFmtId="3" fontId="3" fillId="2" borderId="19" xfId="0" applyNumberFormat="1" applyFont="1" applyFill="1" applyBorder="1" applyAlignment="1" applyProtection="1">
      <alignment horizontal="right"/>
      <protection locked="0"/>
    </xf>
    <xf numFmtId="3" fontId="3" fillId="2" borderId="20" xfId="0" applyNumberFormat="1" applyFont="1" applyFill="1" applyBorder="1" applyAlignment="1" applyProtection="1">
      <alignment horizontal="right"/>
      <protection locked="0"/>
    </xf>
    <xf numFmtId="3" fontId="3" fillId="2" borderId="21" xfId="0" applyNumberFormat="1" applyFont="1" applyFill="1" applyBorder="1" applyAlignment="1" applyProtection="1">
      <alignment horizontal="right"/>
      <protection locked="0"/>
    </xf>
    <xf numFmtId="164" fontId="5" fillId="2" borderId="1" xfId="1" applyNumberFormat="1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4" borderId="1" xfId="0" applyFont="1" applyFill="1" applyBorder="1" applyAlignment="1" applyProtection="1">
      <alignment horizontal="center" vertical="center"/>
    </xf>
    <xf numFmtId="3" fontId="5" fillId="4" borderId="16" xfId="0" applyNumberFormat="1" applyFont="1" applyFill="1" applyBorder="1" applyAlignment="1" applyProtection="1">
      <alignment horizontal="right"/>
    </xf>
    <xf numFmtId="3" fontId="5" fillId="4" borderId="22" xfId="0" applyNumberFormat="1" applyFont="1" applyFill="1" applyBorder="1" applyAlignment="1" applyProtection="1">
      <alignment horizontal="right"/>
    </xf>
    <xf numFmtId="3" fontId="5" fillId="4" borderId="23" xfId="0" applyNumberFormat="1" applyFont="1" applyFill="1" applyBorder="1" applyAlignment="1" applyProtection="1">
      <alignment horizontal="right"/>
    </xf>
    <xf numFmtId="0" fontId="28" fillId="0" borderId="0" xfId="0" applyFont="1"/>
    <xf numFmtId="0" fontId="29" fillId="0" borderId="0" xfId="0" applyFont="1"/>
    <xf numFmtId="0" fontId="30" fillId="4" borderId="12" xfId="0" applyFont="1" applyFill="1" applyBorder="1"/>
    <xf numFmtId="0" fontId="31" fillId="4" borderId="11" xfId="0" applyFont="1" applyFill="1" applyBorder="1"/>
    <xf numFmtId="3" fontId="31" fillId="4" borderId="11" xfId="0" applyNumberFormat="1" applyFont="1" applyFill="1" applyBorder="1" applyAlignment="1">
      <alignment horizontal="right"/>
    </xf>
    <xf numFmtId="0" fontId="31" fillId="4" borderId="11" xfId="0" applyFont="1" applyFill="1" applyBorder="1" applyAlignment="1">
      <alignment horizontal="right"/>
    </xf>
    <xf numFmtId="0" fontId="31" fillId="4" borderId="24" xfId="0" applyFont="1" applyFill="1" applyBorder="1" applyAlignment="1">
      <alignment horizontal="right"/>
    </xf>
    <xf numFmtId="0" fontId="30" fillId="4" borderId="15" xfId="0" applyFont="1" applyFill="1" applyBorder="1"/>
    <xf numFmtId="0" fontId="31" fillId="4" borderId="5" xfId="0" applyFont="1" applyFill="1" applyBorder="1"/>
    <xf numFmtId="3" fontId="31" fillId="4" borderId="5" xfId="0" applyNumberFormat="1" applyFont="1" applyFill="1" applyBorder="1" applyAlignment="1">
      <alignment horizontal="right"/>
    </xf>
    <xf numFmtId="0" fontId="31" fillId="4" borderId="5" xfId="0" applyFont="1" applyFill="1" applyBorder="1" applyAlignment="1">
      <alignment horizontal="right"/>
    </xf>
    <xf numFmtId="0" fontId="31" fillId="4" borderId="22" xfId="0" applyFont="1" applyFill="1" applyBorder="1" applyAlignment="1">
      <alignment horizontal="right"/>
    </xf>
    <xf numFmtId="0" fontId="30" fillId="4" borderId="25" xfId="0" applyFont="1" applyFill="1" applyBorder="1" applyAlignment="1" applyProtection="1"/>
    <xf numFmtId="0" fontId="32" fillId="4" borderId="2" xfId="0" applyFont="1" applyFill="1" applyBorder="1" applyAlignment="1" applyProtection="1"/>
    <xf numFmtId="0" fontId="31" fillId="4" borderId="2" xfId="0" applyFont="1" applyFill="1" applyBorder="1"/>
    <xf numFmtId="3" fontId="31" fillId="4" borderId="2" xfId="0" applyNumberFormat="1" applyFont="1" applyFill="1" applyBorder="1" applyAlignment="1">
      <alignment horizontal="right"/>
    </xf>
    <xf numFmtId="0" fontId="31" fillId="4" borderId="2" xfId="0" applyFont="1" applyFill="1" applyBorder="1" applyAlignment="1">
      <alignment horizontal="right"/>
    </xf>
    <xf numFmtId="0" fontId="31" fillId="4" borderId="16" xfId="0" applyFont="1" applyFill="1" applyBorder="1" applyAlignment="1">
      <alignment horizontal="right"/>
    </xf>
    <xf numFmtId="0" fontId="4" fillId="0" borderId="1" xfId="0" applyFont="1" applyBorder="1" applyAlignment="1" applyProtection="1">
      <alignment horizontal="center"/>
      <protection locked="0"/>
    </xf>
    <xf numFmtId="3" fontId="5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/>
      <protection hidden="1"/>
    </xf>
    <xf numFmtId="0" fontId="4" fillId="0" borderId="0" xfId="0" applyFont="1"/>
    <xf numFmtId="3" fontId="4" fillId="0" borderId="0" xfId="0" applyNumberFormat="1" applyFont="1" applyAlignment="1">
      <alignment horizontal="left"/>
    </xf>
    <xf numFmtId="0" fontId="7" fillId="0" borderId="0" xfId="0" applyFont="1" applyAlignment="1"/>
    <xf numFmtId="0" fontId="4" fillId="0" borderId="0" xfId="0" applyFont="1" applyAlignment="1"/>
    <xf numFmtId="0" fontId="5" fillId="4" borderId="0" xfId="0" applyFont="1" applyFill="1" applyBorder="1" applyAlignment="1" applyProtection="1">
      <alignment horizontal="center" vertical="center"/>
    </xf>
    <xf numFmtId="164" fontId="2" fillId="2" borderId="0" xfId="1" applyNumberFormat="1" applyFont="1" applyFill="1" applyBorder="1" applyAlignment="1" applyProtection="1">
      <alignment horizontal="left"/>
    </xf>
    <xf numFmtId="3" fontId="3" fillId="2" borderId="13" xfId="0" applyNumberFormat="1" applyFont="1" applyFill="1" applyBorder="1" applyAlignment="1" applyProtection="1">
      <alignment horizontal="right"/>
      <protection locked="0"/>
    </xf>
    <xf numFmtId="3" fontId="5" fillId="4" borderId="0" xfId="0" applyNumberFormat="1" applyFont="1" applyFill="1" applyBorder="1" applyAlignment="1" applyProtection="1">
      <alignment horizontal="right"/>
    </xf>
    <xf numFmtId="3" fontId="3" fillId="2" borderId="0" xfId="0" applyNumberFormat="1" applyFont="1" applyFill="1" applyBorder="1" applyAlignment="1" applyProtection="1">
      <alignment horizontal="right"/>
      <protection locked="0"/>
    </xf>
    <xf numFmtId="3" fontId="5" fillId="4" borderId="14" xfId="0" applyNumberFormat="1" applyFont="1" applyFill="1" applyBorder="1" applyAlignment="1" applyProtection="1">
      <alignment horizontal="right"/>
    </xf>
    <xf numFmtId="0" fontId="3" fillId="0" borderId="0" xfId="0" applyFont="1" applyAlignment="1">
      <alignment horizontal="right"/>
    </xf>
    <xf numFmtId="0" fontId="30" fillId="4" borderId="2" xfId="0" applyFont="1" applyFill="1" applyBorder="1" applyAlignment="1" applyProtection="1"/>
    <xf numFmtId="164" fontId="2" fillId="2" borderId="27" xfId="1" applyNumberFormat="1" applyFont="1" applyFill="1" applyBorder="1" applyAlignment="1" applyProtection="1">
      <alignment horizontal="center"/>
    </xf>
    <xf numFmtId="0" fontId="2" fillId="3" borderId="27" xfId="0" applyFont="1" applyFill="1" applyBorder="1" applyAlignment="1" applyProtection="1">
      <alignment horizontal="left"/>
    </xf>
    <xf numFmtId="0" fontId="5" fillId="2" borderId="27" xfId="0" applyFont="1" applyFill="1" applyBorder="1" applyAlignment="1" applyProtection="1">
      <alignment horizontal="center" vertical="center"/>
    </xf>
    <xf numFmtId="3" fontId="3" fillId="2" borderId="28" xfId="0" applyNumberFormat="1" applyFont="1" applyFill="1" applyBorder="1" applyAlignment="1" applyProtection="1">
      <alignment horizontal="right"/>
      <protection locked="0"/>
    </xf>
    <xf numFmtId="3" fontId="5" fillId="4" borderId="11" xfId="0" applyNumberFormat="1" applyFont="1" applyFill="1" applyBorder="1" applyAlignment="1" applyProtection="1">
      <alignment horizontal="right"/>
    </xf>
    <xf numFmtId="3" fontId="5" fillId="4" borderId="24" xfId="0" applyNumberFormat="1" applyFont="1" applyFill="1" applyBorder="1" applyAlignment="1" applyProtection="1">
      <alignment horizontal="right"/>
    </xf>
    <xf numFmtId="3" fontId="3" fillId="2" borderId="1" xfId="0" applyNumberFormat="1" applyFont="1" applyFill="1" applyBorder="1" applyAlignment="1" applyProtection="1">
      <alignment horizontal="right"/>
      <protection locked="0"/>
    </xf>
    <xf numFmtId="3" fontId="5" fillId="4" borderId="1" xfId="0" applyNumberFormat="1" applyFont="1" applyFill="1" applyBorder="1" applyAlignment="1" applyProtection="1">
      <alignment horizontal="right"/>
    </xf>
    <xf numFmtId="0" fontId="3" fillId="0" borderId="2" xfId="0" applyFont="1" applyBorder="1" applyAlignment="1" applyProtection="1">
      <alignment horizontal="center"/>
      <protection hidden="1"/>
    </xf>
    <xf numFmtId="3" fontId="5" fillId="4" borderId="30" xfId="0" applyNumberFormat="1" applyFont="1" applyFill="1" applyBorder="1" applyAlignment="1" applyProtection="1">
      <alignment horizontal="right"/>
    </xf>
    <xf numFmtId="8" fontId="3" fillId="5" borderId="16" xfId="1" applyNumberFormat="1" applyFont="1" applyFill="1" applyBorder="1" applyAlignment="1" applyProtection="1">
      <alignment horizontal="right"/>
    </xf>
    <xf numFmtId="8" fontId="3" fillId="5" borderId="24" xfId="1" applyNumberFormat="1" applyFont="1" applyFill="1" applyBorder="1" applyAlignment="1" applyProtection="1">
      <alignment horizontal="right"/>
    </xf>
    <xf numFmtId="8" fontId="3" fillId="5" borderId="1" xfId="1" applyNumberFormat="1" applyFont="1" applyFill="1" applyBorder="1" applyAlignment="1" applyProtection="1">
      <alignment horizontal="right"/>
    </xf>
    <xf numFmtId="8" fontId="3" fillId="5" borderId="22" xfId="1" applyNumberFormat="1" applyFont="1" applyFill="1" applyBorder="1" applyAlignment="1" applyProtection="1">
      <alignment horizontal="right"/>
    </xf>
    <xf numFmtId="8" fontId="3" fillId="5" borderId="30" xfId="1" applyNumberFormat="1" applyFont="1" applyFill="1" applyBorder="1" applyAlignment="1" applyProtection="1">
      <alignment horizontal="right"/>
    </xf>
    <xf numFmtId="8" fontId="3" fillId="5" borderId="6" xfId="1" applyNumberFormat="1" applyFont="1" applyFill="1" applyBorder="1" applyAlignment="1" applyProtection="1">
      <alignment horizontal="right"/>
    </xf>
    <xf numFmtId="8" fontId="3" fillId="5" borderId="23" xfId="1" applyNumberFormat="1" applyFont="1" applyFill="1" applyBorder="1" applyAlignment="1" applyProtection="1">
      <alignment horizontal="right"/>
    </xf>
    <xf numFmtId="8" fontId="5" fillId="5" borderId="14" xfId="1" applyNumberFormat="1" applyFont="1" applyFill="1" applyBorder="1" applyAlignment="1" applyProtection="1">
      <alignment horizontal="right"/>
    </xf>
    <xf numFmtId="165" fontId="3" fillId="5" borderId="26" xfId="0" applyNumberFormat="1" applyFont="1" applyFill="1" applyBorder="1" applyAlignment="1">
      <alignment horizontal="right"/>
    </xf>
    <xf numFmtId="8" fontId="3" fillId="5" borderId="0" xfId="0" applyNumberFormat="1" applyFont="1" applyFill="1" applyBorder="1" applyAlignment="1">
      <alignment horizontal="right"/>
    </xf>
    <xf numFmtId="8" fontId="3" fillId="5" borderId="26" xfId="0" applyNumberFormat="1" applyFont="1" applyFill="1" applyBorder="1" applyAlignment="1">
      <alignment horizontal="right"/>
    </xf>
    <xf numFmtId="8" fontId="20" fillId="5" borderId="29" xfId="0" applyNumberFormat="1" applyFont="1" applyFill="1" applyBorder="1"/>
    <xf numFmtId="0" fontId="35" fillId="0" borderId="0" xfId="0" applyFont="1"/>
    <xf numFmtId="0" fontId="11" fillId="0" borderId="0" xfId="0" applyFont="1"/>
    <xf numFmtId="0" fontId="11" fillId="0" borderId="0" xfId="0" applyFont="1" applyBorder="1" applyAlignment="1"/>
    <xf numFmtId="3" fontId="11" fillId="0" borderId="0" xfId="0" applyNumberFormat="1" applyFont="1" applyBorder="1" applyAlignment="1"/>
    <xf numFmtId="0" fontId="3" fillId="5" borderId="25" xfId="0" applyFont="1" applyFill="1" applyBorder="1" applyAlignment="1"/>
    <xf numFmtId="3" fontId="5" fillId="5" borderId="0" xfId="0" applyNumberFormat="1" applyFont="1" applyFill="1" applyAlignment="1" applyProtection="1">
      <alignment horizontal="center"/>
    </xf>
    <xf numFmtId="0" fontId="15" fillId="5" borderId="0" xfId="0" applyFont="1" applyFill="1" applyAlignment="1" applyProtection="1">
      <alignment horizontal="center"/>
    </xf>
    <xf numFmtId="0" fontId="5" fillId="5" borderId="0" xfId="0" applyFont="1" applyFill="1" applyAlignment="1" applyProtection="1">
      <alignment horizontal="center"/>
    </xf>
    <xf numFmtId="0" fontId="5" fillId="5" borderId="1" xfId="0" applyFont="1" applyFill="1" applyBorder="1" applyAlignment="1" applyProtection="1">
      <alignment horizontal="center"/>
    </xf>
    <xf numFmtId="0" fontId="5" fillId="5" borderId="31" xfId="0" applyFont="1" applyFill="1" applyBorder="1" applyAlignment="1" applyProtection="1">
      <alignment horizontal="center"/>
    </xf>
    <xf numFmtId="0" fontId="5" fillId="5" borderId="32" xfId="0" applyFont="1" applyFill="1" applyBorder="1" applyAlignment="1" applyProtection="1">
      <alignment horizontal="center"/>
    </xf>
    <xf numFmtId="8" fontId="5" fillId="5" borderId="0" xfId="0" applyNumberFormat="1" applyFont="1" applyFill="1" applyProtection="1"/>
    <xf numFmtId="0" fontId="5" fillId="5" borderId="0" xfId="0" applyFont="1" applyFill="1" applyProtection="1"/>
    <xf numFmtId="3" fontId="5" fillId="4" borderId="3" xfId="0" applyNumberFormat="1" applyFont="1" applyFill="1" applyBorder="1" applyAlignment="1" applyProtection="1">
      <alignment horizontal="right"/>
    </xf>
    <xf numFmtId="8" fontId="3" fillId="5" borderId="3" xfId="0" applyNumberFormat="1" applyFont="1" applyFill="1" applyBorder="1" applyAlignment="1" applyProtection="1">
      <alignment horizontal="right"/>
    </xf>
    <xf numFmtId="2" fontId="3" fillId="5" borderId="1" xfId="0" applyNumberFormat="1" applyFont="1" applyFill="1" applyBorder="1" applyAlignment="1">
      <alignment horizontal="right"/>
    </xf>
    <xf numFmtId="0" fontId="3" fillId="0" borderId="16" xfId="0" applyFont="1" applyBorder="1" applyProtection="1">
      <protection locked="0"/>
    </xf>
    <xf numFmtId="14" fontId="11" fillId="5" borderId="0" xfId="0" applyNumberFormat="1" applyFont="1" applyFill="1" applyAlignment="1"/>
    <xf numFmtId="3" fontId="3" fillId="4" borderId="3" xfId="0" applyNumberFormat="1" applyFont="1" applyFill="1" applyBorder="1" applyAlignment="1" applyProtection="1">
      <alignment horizontal="right"/>
    </xf>
    <xf numFmtId="3" fontId="5" fillId="4" borderId="10" xfId="0" applyNumberFormat="1" applyFont="1" applyFill="1" applyBorder="1" applyAlignment="1" applyProtection="1">
      <alignment horizontal="right"/>
      <protection locked="0"/>
    </xf>
    <xf numFmtId="3" fontId="5" fillId="4" borderId="8" xfId="0" applyNumberFormat="1" applyFont="1" applyFill="1" applyBorder="1" applyAlignment="1" applyProtection="1">
      <alignment horizontal="right"/>
      <protection locked="0"/>
    </xf>
    <xf numFmtId="3" fontId="5" fillId="4" borderId="9" xfId="0" applyNumberFormat="1" applyFont="1" applyFill="1" applyBorder="1" applyAlignment="1" applyProtection="1">
      <alignment horizontal="right"/>
      <protection locked="0"/>
    </xf>
    <xf numFmtId="3" fontId="5" fillId="4" borderId="7" xfId="0" applyNumberFormat="1" applyFont="1" applyFill="1" applyBorder="1" applyAlignment="1" applyProtection="1">
      <alignment horizontal="right"/>
      <protection locked="0"/>
    </xf>
    <xf numFmtId="3" fontId="19" fillId="0" borderId="0" xfId="0" applyNumberFormat="1" applyFont="1" applyAlignment="1">
      <alignment horizontal="left"/>
    </xf>
    <xf numFmtId="0" fontId="22" fillId="0" borderId="0" xfId="0" applyFont="1" applyAlignment="1">
      <alignment horizontal="left"/>
    </xf>
    <xf numFmtId="0" fontId="17" fillId="0" borderId="15" xfId="0" applyFont="1" applyBorder="1" applyAlignment="1">
      <alignment horizontal="left"/>
    </xf>
    <xf numFmtId="0" fontId="18" fillId="0" borderId="5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1" fontId="4" fillId="4" borderId="25" xfId="0" applyNumberFormat="1" applyFont="1" applyFill="1" applyBorder="1" applyAlignment="1" applyProtection="1">
      <alignment horizontal="center"/>
    </xf>
    <xf numFmtId="1" fontId="4" fillId="4" borderId="2" xfId="0" applyNumberFormat="1" applyFont="1" applyFill="1" applyBorder="1" applyAlignment="1" applyProtection="1">
      <alignment horizontal="center"/>
    </xf>
    <xf numFmtId="1" fontId="4" fillId="4" borderId="16" xfId="0" applyNumberFormat="1" applyFont="1" applyFill="1" applyBorder="1" applyAlignment="1" applyProtection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/>
    <xf numFmtId="0" fontId="8" fillId="0" borderId="0" xfId="0" applyFont="1" applyAlignment="1">
      <alignment horizontal="center"/>
    </xf>
    <xf numFmtId="0" fontId="34" fillId="0" borderId="0" xfId="0" applyFont="1" applyAlignment="1"/>
    <xf numFmtId="0" fontId="0" fillId="0" borderId="0" xfId="0" applyAlignment="1" applyProtection="1">
      <protection locked="0"/>
    </xf>
    <xf numFmtId="0" fontId="4" fillId="4" borderId="2" xfId="0" applyFont="1" applyFill="1" applyBorder="1" applyAlignment="1">
      <alignment horizontal="center"/>
    </xf>
    <xf numFmtId="0" fontId="7" fillId="4" borderId="2" xfId="0" applyFont="1" applyFill="1" applyBorder="1" applyAlignment="1"/>
    <xf numFmtId="0" fontId="7" fillId="4" borderId="16" xfId="0" applyFont="1" applyFill="1" applyBorder="1" applyAlignment="1"/>
    <xf numFmtId="0" fontId="7" fillId="4" borderId="2" xfId="0" applyFont="1" applyFill="1" applyBorder="1" applyAlignment="1">
      <alignment horizontal="center"/>
    </xf>
    <xf numFmtId="49" fontId="5" fillId="0" borderId="25" xfId="0" applyNumberFormat="1" applyFont="1" applyBorder="1" applyAlignment="1" applyProtection="1">
      <alignment horizontal="center"/>
      <protection locked="0"/>
    </xf>
    <xf numFmtId="49" fontId="5" fillId="0" borderId="16" xfId="0" applyNumberFormat="1" applyFont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4" xfId="0" applyFont="1" applyBorder="1" applyAlignment="1">
      <alignment horizontal="center"/>
    </xf>
    <xf numFmtId="0" fontId="4" fillId="0" borderId="5" xfId="0" applyFont="1" applyFill="1" applyBorder="1" applyAlignment="1" applyProtection="1">
      <alignment horizontal="center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1" fillId="0" borderId="5" xfId="0" applyFont="1" applyBorder="1" applyAlignment="1" applyProtection="1">
      <protection locked="0"/>
    </xf>
    <xf numFmtId="0" fontId="11" fillId="0" borderId="22" xfId="0" applyFont="1" applyBorder="1" applyAlignment="1" applyProtection="1">
      <protection locked="0"/>
    </xf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47625</xdr:rowOff>
    </xdr:from>
    <xdr:to>
      <xdr:col>4</xdr:col>
      <xdr:colOff>457200</xdr:colOff>
      <xdr:row>3</xdr:row>
      <xdr:rowOff>85725</xdr:rowOff>
    </xdr:to>
    <xdr:pic>
      <xdr:nvPicPr>
        <xdr:cNvPr id="1458" name="Picture 1" descr="NEW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47625"/>
          <a:ext cx="21907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107950</xdr:colOff>
          <xdr:row>0</xdr:row>
          <xdr:rowOff>69850</xdr:rowOff>
        </xdr:from>
        <xdr:to>
          <xdr:col>9</xdr:col>
          <xdr:colOff>107950</xdr:colOff>
          <xdr:row>1</xdr:row>
          <xdr:rowOff>190500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657225</xdr:colOff>
      <xdr:row>29</xdr:row>
      <xdr:rowOff>38100</xdr:rowOff>
    </xdr:from>
    <xdr:to>
      <xdr:col>4</xdr:col>
      <xdr:colOff>657225</xdr:colOff>
      <xdr:row>30</xdr:row>
      <xdr:rowOff>171450</xdr:rowOff>
    </xdr:to>
    <xdr:sp macro="" textlink="">
      <xdr:nvSpPr>
        <xdr:cNvPr id="1459" name="Line 14"/>
        <xdr:cNvSpPr>
          <a:spLocks noChangeShapeType="1"/>
        </xdr:cNvSpPr>
      </xdr:nvSpPr>
      <xdr:spPr bwMode="auto">
        <a:xfrm>
          <a:off x="2667000" y="6010275"/>
          <a:ext cx="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800100</xdr:colOff>
      <xdr:row>29</xdr:row>
      <xdr:rowOff>47625</xdr:rowOff>
    </xdr:from>
    <xdr:to>
      <xdr:col>7</xdr:col>
      <xdr:colOff>809625</xdr:colOff>
      <xdr:row>30</xdr:row>
      <xdr:rowOff>171450</xdr:rowOff>
    </xdr:to>
    <xdr:sp macro="" textlink="">
      <xdr:nvSpPr>
        <xdr:cNvPr id="1460" name="Line 15"/>
        <xdr:cNvSpPr>
          <a:spLocks noChangeShapeType="1"/>
        </xdr:cNvSpPr>
      </xdr:nvSpPr>
      <xdr:spPr bwMode="auto">
        <a:xfrm flipH="1">
          <a:off x="5467350" y="6019800"/>
          <a:ext cx="9525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O108"/>
  <sheetViews>
    <sheetView showZeros="0" tabSelected="1" topLeftCell="A19" zoomScaleNormal="100" workbookViewId="0">
      <selection activeCell="E36" sqref="E36:H36"/>
    </sheetView>
  </sheetViews>
  <sheetFormatPr defaultColWidth="9.1796875" defaultRowHeight="15.5"/>
  <cols>
    <col min="1" max="1" width="3.81640625" style="1" customWidth="1"/>
    <col min="2" max="2" width="7.453125" style="1" customWidth="1"/>
    <col min="3" max="3" width="12.453125" style="1" customWidth="1"/>
    <col min="4" max="4" width="6.453125" style="1" customWidth="1"/>
    <col min="5" max="5" width="13.1796875" style="2" customWidth="1"/>
    <col min="6" max="6" width="14.26953125" style="3" customWidth="1"/>
    <col min="7" max="7" width="12.453125" style="2" customWidth="1"/>
    <col min="8" max="8" width="13.26953125" style="4" customWidth="1"/>
    <col min="9" max="9" width="13" style="4" customWidth="1"/>
    <col min="10" max="10" width="16.1796875" style="4" customWidth="1"/>
    <col min="11" max="11" width="12.453125" style="27" hidden="1" customWidth="1"/>
    <col min="12" max="12" width="12.54296875" style="27" hidden="1" customWidth="1"/>
    <col min="13" max="13" width="15.26953125" style="24" customWidth="1"/>
    <col min="14" max="14" width="15.54296875" style="1" customWidth="1"/>
    <col min="15" max="16384" width="9.1796875" style="1"/>
  </cols>
  <sheetData>
    <row r="1" spans="2:15" ht="16.5" customHeight="1">
      <c r="B1" s="47"/>
    </row>
    <row r="3" spans="2:15">
      <c r="J3" s="48"/>
    </row>
    <row r="4" spans="2:15">
      <c r="B4" s="163" t="s">
        <v>145</v>
      </c>
      <c r="C4" s="163"/>
      <c r="D4" s="164"/>
      <c r="E4" s="164"/>
      <c r="F4" s="164"/>
      <c r="K4" s="27" t="str">
        <f>TEXT(K5,0)</f>
        <v>1</v>
      </c>
      <c r="L4" s="27" t="s">
        <v>107</v>
      </c>
    </row>
    <row r="5" spans="2:15" ht="23">
      <c r="B5" s="11"/>
      <c r="C5" s="11"/>
      <c r="D5" s="12"/>
      <c r="E5" s="172" t="s">
        <v>177</v>
      </c>
      <c r="F5" s="173"/>
      <c r="G5" s="173"/>
      <c r="H5" s="173"/>
      <c r="K5" s="102">
        <f>+K7+K32+K33</f>
        <v>1</v>
      </c>
    </row>
    <row r="6" spans="2:15" ht="17.5">
      <c r="B6" s="42" t="s">
        <v>144</v>
      </c>
      <c r="C6"/>
      <c r="D6"/>
      <c r="E6" s="174" t="s">
        <v>178</v>
      </c>
      <c r="F6" s="175"/>
      <c r="G6" s="175"/>
      <c r="H6" s="175"/>
      <c r="I6" s="23"/>
    </row>
    <row r="7" spans="2:15" ht="18">
      <c r="C7" s="11"/>
      <c r="D7" s="12"/>
      <c r="E7" s="32"/>
      <c r="F7" s="8" t="s">
        <v>143</v>
      </c>
      <c r="G7" s="157">
        <v>42035</v>
      </c>
      <c r="H7" s="33"/>
      <c r="I7" s="19"/>
      <c r="K7" s="27">
        <f>+K11-K10</f>
        <v>1</v>
      </c>
    </row>
    <row r="8" spans="2:15">
      <c r="B8" s="23" t="s">
        <v>150</v>
      </c>
      <c r="C8" s="46"/>
      <c r="D8" s="46"/>
      <c r="E8" s="101"/>
      <c r="F8" s="106"/>
      <c r="G8" s="176"/>
      <c r="H8" s="176"/>
      <c r="I8" s="34" t="s">
        <v>142</v>
      </c>
      <c r="J8" s="39"/>
      <c r="L8" s="27" t="s">
        <v>153</v>
      </c>
      <c r="O8" s="84"/>
    </row>
    <row r="9" spans="2:15">
      <c r="I9" s="167"/>
      <c r="J9" s="168"/>
      <c r="L9" s="27" t="s">
        <v>154</v>
      </c>
    </row>
    <row r="10" spans="2:15">
      <c r="B10" s="186" t="s">
        <v>151</v>
      </c>
      <c r="C10" s="186"/>
      <c r="D10" s="187"/>
      <c r="E10" s="187"/>
      <c r="F10" s="188"/>
      <c r="G10" s="181"/>
      <c r="H10" s="182"/>
      <c r="I10" s="165"/>
      <c r="J10" s="166"/>
      <c r="K10" s="27">
        <f>IF(ISBLANK(G10),1,0)</f>
        <v>1</v>
      </c>
    </row>
    <row r="11" spans="2:15">
      <c r="B11" s="186" t="s">
        <v>152</v>
      </c>
      <c r="C11" s="186"/>
      <c r="D11" s="187"/>
      <c r="E11" s="187"/>
      <c r="F11" s="188"/>
      <c r="G11" s="183"/>
      <c r="H11" s="184"/>
      <c r="I11" s="184"/>
      <c r="J11" s="185"/>
      <c r="K11" s="27">
        <f>IF(ISBLANK(G11),2,0)</f>
        <v>2</v>
      </c>
    </row>
    <row r="12" spans="2:15" ht="12.75" customHeight="1">
      <c r="B12" s="194" t="str">
        <f>IF($K$10+$K$11&gt;0,"(* Must complete account number and name to print)",0)</f>
        <v>(* Must complete account number and name to print)</v>
      </c>
      <c r="C12" s="195"/>
      <c r="D12" s="196"/>
      <c r="E12" s="196"/>
      <c r="F12" s="196"/>
    </row>
    <row r="13" spans="2:15" customFormat="1" ht="12.75" customHeight="1"/>
    <row r="14" spans="2:15">
      <c r="B14" s="85" t="s">
        <v>149</v>
      </c>
      <c r="C14" s="86"/>
      <c r="D14" s="86"/>
      <c r="E14" s="87"/>
      <c r="F14" s="87"/>
      <c r="G14" s="87"/>
      <c r="H14" s="88"/>
      <c r="I14" s="88"/>
      <c r="J14" s="89"/>
      <c r="O14" s="83"/>
    </row>
    <row r="15" spans="2:15">
      <c r="B15" s="90" t="s">
        <v>148</v>
      </c>
      <c r="C15" s="91"/>
      <c r="D15" s="91"/>
      <c r="E15" s="92"/>
      <c r="F15" s="92"/>
      <c r="G15" s="92"/>
      <c r="H15" s="93"/>
      <c r="I15" s="93"/>
      <c r="J15" s="94"/>
    </row>
    <row r="16" spans="2:15">
      <c r="B16" s="95" t="s">
        <v>146</v>
      </c>
      <c r="C16" s="96"/>
      <c r="D16" s="97"/>
      <c r="E16" s="98"/>
      <c r="F16" s="96"/>
      <c r="G16" s="98"/>
      <c r="H16" s="99"/>
      <c r="I16" s="99"/>
      <c r="J16" s="100"/>
    </row>
    <row r="17" spans="2:14">
      <c r="B17" s="95" t="s">
        <v>164</v>
      </c>
      <c r="C17" s="96"/>
      <c r="D17" s="97"/>
      <c r="E17" s="98"/>
      <c r="F17" s="117"/>
      <c r="G17" s="98"/>
      <c r="H17" s="99"/>
      <c r="I17" s="99"/>
      <c r="J17" s="100"/>
    </row>
    <row r="18" spans="2:14" customFormat="1" ht="6" customHeight="1">
      <c r="K18" s="103"/>
      <c r="L18" s="103"/>
      <c r="M18" s="25"/>
    </row>
    <row r="19" spans="2:14" customFormat="1" ht="12" customHeight="1">
      <c r="B19" s="49" t="str">
        <f>IF(J8&gt;G7,"Return is mailed after due date. Late fees and interest may be billed to you at a later date, or deducted from refund.","")</f>
        <v/>
      </c>
      <c r="C19" s="35"/>
      <c r="D19" s="36"/>
      <c r="E19" s="37"/>
      <c r="F19" s="35"/>
      <c r="G19" s="37"/>
      <c r="H19" s="38"/>
      <c r="I19" s="38"/>
      <c r="J19" s="38"/>
      <c r="K19" s="103"/>
      <c r="L19" s="103"/>
      <c r="M19" s="25"/>
    </row>
    <row r="20" spans="2:14" ht="23.25" customHeight="1">
      <c r="J20" s="32" t="s">
        <v>156</v>
      </c>
    </row>
    <row r="21" spans="2:14" ht="15" customHeight="1">
      <c r="B21" s="1" t="s">
        <v>158</v>
      </c>
      <c r="G21" s="44">
        <v>0</v>
      </c>
      <c r="H21" s="1"/>
      <c r="I21" s="1"/>
      <c r="J21" s="32" t="s">
        <v>175</v>
      </c>
      <c r="K21" s="102">
        <f>ROUND(G21,0)</f>
        <v>0</v>
      </c>
    </row>
    <row r="22" spans="2:14" ht="18" thickBot="1">
      <c r="B22" s="1" t="s">
        <v>103</v>
      </c>
      <c r="D22" s="5"/>
      <c r="E22" s="5"/>
      <c r="F22" s="5"/>
      <c r="G22" s="44">
        <v>0</v>
      </c>
      <c r="H22" s="57" t="s">
        <v>101</v>
      </c>
      <c r="I22" s="1"/>
      <c r="J22" s="32" t="s">
        <v>174</v>
      </c>
      <c r="K22" s="102">
        <f>ROUND(G22,0)</f>
        <v>0</v>
      </c>
    </row>
    <row r="23" spans="2:14" ht="17.5">
      <c r="B23" s="1" t="s">
        <v>104</v>
      </c>
      <c r="D23" s="5"/>
      <c r="E23" s="5"/>
      <c r="F23" s="5"/>
      <c r="G23" s="45"/>
      <c r="H23" s="155">
        <f>IF(G22&gt;0,ROUND(K21/K22,2),0)</f>
        <v>0</v>
      </c>
      <c r="I23" s="18"/>
      <c r="J23" s="139">
        <f>J105</f>
        <v>0</v>
      </c>
    </row>
    <row r="24" spans="2:14" ht="21.75" customHeight="1">
      <c r="B24" s="140" t="s">
        <v>172</v>
      </c>
      <c r="C24" s="141"/>
      <c r="D24" s="142"/>
      <c r="E24" s="142"/>
      <c r="F24" s="142"/>
      <c r="G24" s="143"/>
      <c r="H24" s="5"/>
      <c r="I24" s="5"/>
      <c r="J24" s="144" t="s">
        <v>170</v>
      </c>
      <c r="K24" s="126"/>
      <c r="L24" s="126"/>
      <c r="M24" s="156"/>
    </row>
    <row r="25" spans="2:14">
      <c r="B25" s="59" t="str">
        <f>IF(K32&lt;&gt;0,"Error - Total Miles Everywhere Not Equal To State Detail Miles Listed Below by "&amp;-(K32)&amp;" miles - Must Fix to Print","When completed - please place this printed schedule inside the IFTA return.")</f>
        <v>When completed - please place this printed schedule inside the IFTA return.</v>
      </c>
      <c r="C25" s="60"/>
      <c r="D25" s="61"/>
      <c r="E25" s="61"/>
      <c r="F25" s="61"/>
      <c r="G25" s="58"/>
      <c r="H25" s="61"/>
      <c r="I25" s="61"/>
      <c r="J25" s="64"/>
    </row>
    <row r="26" spans="2:14" ht="16.5" customHeight="1">
      <c r="B26" s="62" t="str">
        <f>IF(K33&gt;0,"Error - Tax Paid Gallons Exceed Total Gallons by "&amp;(K33)&amp;" gallons - Must Fix to Print","")</f>
        <v/>
      </c>
      <c r="C26" s="63"/>
      <c r="D26" s="5"/>
      <c r="E26" s="5"/>
      <c r="F26" s="5"/>
      <c r="G26" s="9"/>
      <c r="H26" s="5"/>
      <c r="I26" s="5"/>
      <c r="J26" s="64"/>
    </row>
    <row r="27" spans="2:14" ht="16.5" customHeight="1">
      <c r="B27" s="65" t="str">
        <f>IF(F96&lt;E96,"Column D5 Taxable Miles less than D4 Total Miles: Please explain","")</f>
        <v/>
      </c>
      <c r="C27" s="66"/>
      <c r="D27" s="67"/>
      <c r="E27" s="67"/>
      <c r="F27" s="67"/>
      <c r="G27" s="68"/>
      <c r="H27" s="192" t="str">
        <f>IF(F96&lt;E96,"___________________________________","")</f>
        <v/>
      </c>
      <c r="I27" s="192" t="str">
        <f>IF(M94&lt;L94,"Column D5 Taxable Miles less than D4 Total Miles: Please explain","")</f>
        <v/>
      </c>
      <c r="J27" s="193" t="str">
        <f>IF(N94&lt;M94,"Column D5 Taxable Miles less than D4 Total Miles: Please explain","")</f>
        <v/>
      </c>
    </row>
    <row r="28" spans="2:14" s="6" customFormat="1" ht="13.5" customHeight="1">
      <c r="B28" s="50" t="s">
        <v>147</v>
      </c>
      <c r="G28" s="10"/>
      <c r="H28" s="7"/>
      <c r="I28" s="7"/>
      <c r="J28" s="7"/>
      <c r="K28" s="104"/>
      <c r="L28" s="104"/>
      <c r="M28" s="26"/>
    </row>
    <row r="29" spans="2:14" s="17" customFormat="1" ht="15.75" customHeight="1">
      <c r="B29" s="51" t="s">
        <v>62</v>
      </c>
      <c r="C29" s="190" t="s">
        <v>61</v>
      </c>
      <c r="D29" s="191"/>
      <c r="E29" s="51" t="s">
        <v>63</v>
      </c>
      <c r="F29" s="52" t="s">
        <v>64</v>
      </c>
      <c r="G29" s="52" t="s">
        <v>65</v>
      </c>
      <c r="H29" s="51" t="s">
        <v>66</v>
      </c>
      <c r="I29" s="51" t="s">
        <v>67</v>
      </c>
      <c r="J29" s="51" t="s">
        <v>68</v>
      </c>
      <c r="K29" s="105"/>
      <c r="L29" s="105"/>
      <c r="M29" s="51" t="s">
        <v>166</v>
      </c>
      <c r="N29" s="51" t="s">
        <v>167</v>
      </c>
    </row>
    <row r="30" spans="2:14" ht="15" customHeight="1">
      <c r="B30" s="53" t="s">
        <v>3</v>
      </c>
      <c r="C30" s="53"/>
      <c r="D30" s="53"/>
      <c r="E30" s="54" t="s">
        <v>71</v>
      </c>
      <c r="F30" s="54" t="s">
        <v>1</v>
      </c>
      <c r="G30" s="54" t="s">
        <v>1</v>
      </c>
      <c r="H30" s="53" t="s">
        <v>72</v>
      </c>
      <c r="I30" s="53" t="s">
        <v>2</v>
      </c>
      <c r="J30" s="53" t="s">
        <v>69</v>
      </c>
      <c r="M30" s="53" t="s">
        <v>168</v>
      </c>
      <c r="N30" s="53" t="s">
        <v>169</v>
      </c>
    </row>
    <row r="31" spans="2:14" ht="14.25" customHeight="1">
      <c r="B31" s="55" t="s">
        <v>0</v>
      </c>
      <c r="C31" s="189" t="s">
        <v>102</v>
      </c>
      <c r="D31" s="189"/>
      <c r="E31" s="56" t="s">
        <v>4</v>
      </c>
      <c r="F31" s="56" t="s">
        <v>4</v>
      </c>
      <c r="G31" s="56" t="s">
        <v>5</v>
      </c>
      <c r="H31" s="55" t="s">
        <v>5</v>
      </c>
      <c r="I31" s="55" t="s">
        <v>5</v>
      </c>
      <c r="J31" s="53" t="s">
        <v>70</v>
      </c>
      <c r="M31" s="53"/>
      <c r="N31" s="53" t="s">
        <v>70</v>
      </c>
    </row>
    <row r="32" spans="2:14">
      <c r="B32" s="13">
        <v>0.28000000000000003</v>
      </c>
      <c r="C32" s="16" t="s">
        <v>100</v>
      </c>
      <c r="D32" s="75" t="s">
        <v>38</v>
      </c>
      <c r="E32" s="70">
        <v>0</v>
      </c>
      <c r="F32" s="160">
        <f t="shared" ref="F32:F33" si="0">IF(E32&gt;0,SUM(E32:E32),0)</f>
        <v>0</v>
      </c>
      <c r="G32" s="20">
        <f>IF(E32&gt;0,ROUND(F32/$H$23,0),0)</f>
        <v>0</v>
      </c>
      <c r="H32" s="70">
        <v>0</v>
      </c>
      <c r="I32" s="80">
        <f>IF(E32&gt;0,G32-H32,0)</f>
        <v>0</v>
      </c>
      <c r="J32" s="128">
        <f>IF(F32&gt;0,ROUND(B32*I32,2),0)</f>
        <v>0</v>
      </c>
      <c r="K32" s="145">
        <f>+E96-K21</f>
        <v>0</v>
      </c>
      <c r="L32" s="146" t="s">
        <v>105</v>
      </c>
      <c r="M32" s="128">
        <f>IF(J32&gt;0,ROUND(J32*0.00417*$M$24,2),0)</f>
        <v>0</v>
      </c>
      <c r="N32" s="128">
        <f>IF(J32+M32&lt;&gt;0,ROUND(J32+M32,2),0)</f>
        <v>0</v>
      </c>
    </row>
    <row r="33" spans="2:14">
      <c r="B33" s="13">
        <v>0.16</v>
      </c>
      <c r="C33" s="15" t="s">
        <v>80</v>
      </c>
      <c r="D33" s="76" t="s">
        <v>16</v>
      </c>
      <c r="E33" s="71"/>
      <c r="F33" s="160">
        <f t="shared" si="0"/>
        <v>0</v>
      </c>
      <c r="G33" s="20">
        <f>IF(E33&gt;0,ROUND(F33/$H$23,0),0)</f>
        <v>0</v>
      </c>
      <c r="H33" s="71"/>
      <c r="I33" s="80">
        <f>IF(E33&gt;0,G33-H33,0)</f>
        <v>0</v>
      </c>
      <c r="J33" s="128">
        <f>IF(F33&gt;0,ROUND(B33*I33,2),0)</f>
        <v>0</v>
      </c>
      <c r="K33" s="145">
        <f>IF(H96-K22&gt;0,H96-K22,0)</f>
        <v>0</v>
      </c>
      <c r="L33" s="147" t="s">
        <v>141</v>
      </c>
      <c r="M33" s="128">
        <f>IF(J33+J34&gt;0,ROUND((J33+J34)*0.00417*$M$24,2),0)</f>
        <v>0</v>
      </c>
      <c r="N33" s="128">
        <f>IF(J33+M33&lt;&gt;0,ROUND(J33+M33,2),0)</f>
        <v>0</v>
      </c>
    </row>
    <row r="34" spans="2:14">
      <c r="B34" s="13">
        <v>0.11</v>
      </c>
      <c r="C34" s="15"/>
      <c r="D34" s="76" t="s">
        <v>76</v>
      </c>
      <c r="E34" s="169" t="s">
        <v>73</v>
      </c>
      <c r="F34" s="180"/>
      <c r="G34" s="178"/>
      <c r="H34" s="179"/>
      <c r="I34" s="81">
        <f>IF(E33&gt;0,G33,0)</f>
        <v>0</v>
      </c>
      <c r="J34" s="128">
        <f>IF(E33&gt;0,ROUND(B34*I34,2),0)</f>
        <v>0</v>
      </c>
      <c r="K34" s="147"/>
      <c r="L34" s="147"/>
      <c r="M34" s="128"/>
      <c r="N34" s="128">
        <f>IF(J34+M34&lt;&gt;0,ROUND(J34+M34,2),0)</f>
        <v>0</v>
      </c>
    </row>
    <row r="35" spans="2:14">
      <c r="B35" s="13">
        <v>0.27500000000000002</v>
      </c>
      <c r="C35" s="15" t="s">
        <v>82</v>
      </c>
      <c r="D35" s="76" t="s">
        <v>19</v>
      </c>
      <c r="E35" s="71"/>
      <c r="F35" s="160">
        <f>IF(E35&gt;0,SUM(E35:E35),0)</f>
        <v>0</v>
      </c>
      <c r="G35" s="20">
        <f>IF(E35&gt;0,ROUND(F35/$H$23,0),0)</f>
        <v>0</v>
      </c>
      <c r="H35" s="70"/>
      <c r="I35" s="80">
        <f>IF(E35&gt;0,G35-H35,0)</f>
        <v>0</v>
      </c>
      <c r="J35" s="128">
        <f>IF(F35&gt;0,ROUND(B35*I35,2),0)</f>
        <v>0</v>
      </c>
      <c r="K35" s="147"/>
      <c r="L35" s="147"/>
      <c r="M35" s="128">
        <f>IF(J35+J36&gt;0,ROUND((J35+J36)*0.00417*$M$24,2),0)</f>
        <v>0</v>
      </c>
      <c r="N35" s="128">
        <f>IF(J35+M35&lt;&gt;0,ROUND(J35+M35,2),0)</f>
        <v>0</v>
      </c>
    </row>
    <row r="36" spans="2:14">
      <c r="B36" s="13">
        <v>0.13300000000000001</v>
      </c>
      <c r="C36" s="15"/>
      <c r="D36" s="76" t="s">
        <v>75</v>
      </c>
      <c r="E36" s="169" t="s">
        <v>73</v>
      </c>
      <c r="F36" s="170"/>
      <c r="G36" s="170"/>
      <c r="H36" s="171"/>
      <c r="I36" s="81">
        <f>IF(E35&gt;0,G35,0)</f>
        <v>0</v>
      </c>
      <c r="J36" s="128">
        <f>IF(E35&gt;0,ROUND(B36*I36,2),0)</f>
        <v>0</v>
      </c>
      <c r="K36" s="147"/>
      <c r="L36" s="147"/>
      <c r="M36" s="128"/>
      <c r="N36" s="128">
        <f>IF(J36+M36&lt;&gt;0,ROUND(J36-M36,2),0)</f>
        <v>0</v>
      </c>
    </row>
    <row r="37" spans="2:14">
      <c r="B37" s="13">
        <v>0.35</v>
      </c>
      <c r="C37" s="15" t="s">
        <v>108</v>
      </c>
      <c r="D37" s="76" t="s">
        <v>24</v>
      </c>
      <c r="E37" s="72"/>
      <c r="F37" s="161">
        <f>IF(E37&gt;0,SUM(E37:E37),0)</f>
        <v>0</v>
      </c>
      <c r="G37" s="20">
        <f t="shared" ref="G37:G78" si="1">IF(E37&gt;0,ROUND(F37/$H$23,0),0)</f>
        <v>0</v>
      </c>
      <c r="H37" s="70"/>
      <c r="I37" s="80">
        <f t="shared" ref="I37:I78" si="2">IF(E37&gt;0,G37-H37,0)</f>
        <v>0</v>
      </c>
      <c r="J37" s="128">
        <f>IF(F37&gt;0,ROUND(B37*I37,2),0)</f>
        <v>0</v>
      </c>
      <c r="K37" s="147"/>
      <c r="L37" s="147"/>
      <c r="M37" s="128">
        <f>IF(J37&gt;0,ROUND(J37*0.00417*$M$24,2),0)</f>
        <v>0</v>
      </c>
      <c r="N37" s="128">
        <f>IF(J37+M37&lt;&gt;0,ROUND(J37+M37,2),0)</f>
        <v>0</v>
      </c>
    </row>
    <row r="38" spans="2:14">
      <c r="B38" s="118">
        <v>0.51</v>
      </c>
      <c r="C38" s="119" t="s">
        <v>109</v>
      </c>
      <c r="D38" s="120" t="s">
        <v>42</v>
      </c>
      <c r="E38" s="121"/>
      <c r="F38" s="161">
        <f t="shared" ref="F38:F77" si="3">IF(E38&gt;0,SUM(E38:E38),0)</f>
        <v>0</v>
      </c>
      <c r="G38" s="122">
        <f t="shared" si="1"/>
        <v>0</v>
      </c>
      <c r="H38" s="71"/>
      <c r="I38" s="123">
        <f t="shared" si="2"/>
        <v>0</v>
      </c>
      <c r="J38" s="129">
        <f>IF(F38&gt;0,ROUND(B38*I38,2),0)</f>
        <v>0</v>
      </c>
      <c r="K38" s="147"/>
      <c r="L38" s="147"/>
      <c r="M38" s="129">
        <f t="shared" ref="M38:M93" si="4">IF(J38&gt;0,ROUND(J38*0.00417*$M$24,2),0)</f>
        <v>0</v>
      </c>
      <c r="N38" s="129">
        <f>IF(J38+M38&lt;&gt;0,ROUND(J38+M38,2),0)</f>
        <v>0</v>
      </c>
    </row>
    <row r="39" spans="2:14">
      <c r="B39" s="13">
        <v>0.35699999999999998</v>
      </c>
      <c r="C39" s="15" t="s">
        <v>110</v>
      </c>
      <c r="D39" s="76" t="s">
        <v>52</v>
      </c>
      <c r="E39" s="124"/>
      <c r="F39" s="161">
        <f t="shared" si="3"/>
        <v>0</v>
      </c>
      <c r="G39" s="125">
        <f t="shared" si="1"/>
        <v>0</v>
      </c>
      <c r="H39" s="124"/>
      <c r="I39" s="125">
        <f t="shared" si="2"/>
        <v>0</v>
      </c>
      <c r="J39" s="130">
        <f>IF(F39&gt;0,ROUND(B39*I39,2),0)</f>
        <v>0</v>
      </c>
      <c r="K39" s="148"/>
      <c r="L39" s="148"/>
      <c r="M39" s="130">
        <f t="shared" si="4"/>
        <v>0</v>
      </c>
      <c r="N39" s="130">
        <f>IF(J39+M39&lt;&gt;0,ROUND(J39+M39,2),0)</f>
        <v>0</v>
      </c>
    </row>
    <row r="40" spans="2:14">
      <c r="B40" s="40">
        <v>0.19</v>
      </c>
      <c r="C40" s="28" t="s">
        <v>77</v>
      </c>
      <c r="D40" s="78" t="s">
        <v>6</v>
      </c>
      <c r="E40" s="72"/>
      <c r="F40" s="161">
        <f t="shared" si="3"/>
        <v>0</v>
      </c>
      <c r="G40" s="29">
        <f t="shared" si="1"/>
        <v>0</v>
      </c>
      <c r="H40" s="72"/>
      <c r="I40" s="81">
        <f t="shared" si="2"/>
        <v>0</v>
      </c>
      <c r="J40" s="131">
        <f t="shared" ref="J40:J78" si="5">IF(F40&gt;0,ROUND(B40*I40,2),0)</f>
        <v>0</v>
      </c>
      <c r="K40" s="147"/>
      <c r="L40" s="147"/>
      <c r="M40" s="131">
        <f t="shared" si="4"/>
        <v>0</v>
      </c>
      <c r="N40" s="131">
        <f t="shared" ref="N40:N95" si="6">IF(J40+M40&lt;&gt;0,ROUND(J40+M40,2),0)</f>
        <v>0</v>
      </c>
    </row>
    <row r="41" spans="2:14">
      <c r="B41" s="13">
        <v>0.26</v>
      </c>
      <c r="C41" s="15" t="s">
        <v>78</v>
      </c>
      <c r="D41" s="76" t="s">
        <v>7</v>
      </c>
      <c r="E41" s="72"/>
      <c r="F41" s="161">
        <f t="shared" si="3"/>
        <v>0</v>
      </c>
      <c r="G41" s="20">
        <f t="shared" si="1"/>
        <v>0</v>
      </c>
      <c r="H41" s="70"/>
      <c r="I41" s="80">
        <f t="shared" si="2"/>
        <v>0</v>
      </c>
      <c r="J41" s="128">
        <f t="shared" si="5"/>
        <v>0</v>
      </c>
      <c r="K41" s="147"/>
      <c r="L41" s="147"/>
      <c r="M41" s="128">
        <f t="shared" si="4"/>
        <v>0</v>
      </c>
      <c r="N41" s="128">
        <f t="shared" si="6"/>
        <v>0</v>
      </c>
    </row>
    <row r="42" spans="2:14">
      <c r="B42" s="13">
        <v>0.22500000000000001</v>
      </c>
      <c r="C42" s="15" t="s">
        <v>79</v>
      </c>
      <c r="D42" s="76" t="s">
        <v>8</v>
      </c>
      <c r="E42" s="72"/>
      <c r="F42" s="161">
        <f t="shared" si="3"/>
        <v>0</v>
      </c>
      <c r="G42" s="20">
        <f t="shared" si="1"/>
        <v>0</v>
      </c>
      <c r="H42" s="70"/>
      <c r="I42" s="80">
        <f t="shared" si="2"/>
        <v>0</v>
      </c>
      <c r="J42" s="128">
        <f t="shared" si="5"/>
        <v>0</v>
      </c>
      <c r="K42" s="147"/>
      <c r="L42" s="147"/>
      <c r="M42" s="128">
        <f t="shared" si="4"/>
        <v>0</v>
      </c>
      <c r="N42" s="128">
        <f t="shared" si="6"/>
        <v>0</v>
      </c>
    </row>
    <row r="43" spans="2:14">
      <c r="B43" s="13">
        <v>0.44700000000000001</v>
      </c>
      <c r="C43" s="15" t="s">
        <v>111</v>
      </c>
      <c r="D43" s="76" t="s">
        <v>9</v>
      </c>
      <c r="E43" s="72"/>
      <c r="F43" s="161">
        <f t="shared" si="3"/>
        <v>0</v>
      </c>
      <c r="G43" s="20">
        <f t="shared" si="1"/>
        <v>0</v>
      </c>
      <c r="H43" s="70"/>
      <c r="I43" s="80">
        <f t="shared" si="2"/>
        <v>0</v>
      </c>
      <c r="J43" s="128">
        <f t="shared" si="5"/>
        <v>0</v>
      </c>
      <c r="K43" s="147"/>
      <c r="L43" s="147"/>
      <c r="M43" s="128">
        <f t="shared" si="4"/>
        <v>0</v>
      </c>
      <c r="N43" s="128">
        <f t="shared" si="6"/>
        <v>0</v>
      </c>
    </row>
    <row r="44" spans="2:14">
      <c r="B44" s="13">
        <v>0.20499999999999999</v>
      </c>
      <c r="C44" s="15" t="s">
        <v>112</v>
      </c>
      <c r="D44" s="76" t="s">
        <v>10</v>
      </c>
      <c r="E44" s="72"/>
      <c r="F44" s="161">
        <f t="shared" si="3"/>
        <v>0</v>
      </c>
      <c r="G44" s="20">
        <f t="shared" si="1"/>
        <v>0</v>
      </c>
      <c r="H44" s="70"/>
      <c r="I44" s="80">
        <f t="shared" si="2"/>
        <v>0</v>
      </c>
      <c r="J44" s="128">
        <f t="shared" si="5"/>
        <v>0</v>
      </c>
      <c r="K44" s="147"/>
      <c r="L44" s="147"/>
      <c r="M44" s="128">
        <f t="shared" si="4"/>
        <v>0</v>
      </c>
      <c r="N44" s="128">
        <f t="shared" si="6"/>
        <v>0</v>
      </c>
    </row>
    <row r="45" spans="2:14">
      <c r="B45" s="13">
        <v>0.54500000000000004</v>
      </c>
      <c r="C45" s="15" t="s">
        <v>113</v>
      </c>
      <c r="D45" s="76" t="s">
        <v>11</v>
      </c>
      <c r="E45" s="72"/>
      <c r="F45" s="161">
        <f t="shared" si="3"/>
        <v>0</v>
      </c>
      <c r="G45" s="20">
        <f t="shared" si="1"/>
        <v>0</v>
      </c>
      <c r="H45" s="70"/>
      <c r="I45" s="80">
        <f t="shared" si="2"/>
        <v>0</v>
      </c>
      <c r="J45" s="128">
        <f t="shared" si="5"/>
        <v>0</v>
      </c>
      <c r="K45" s="147"/>
      <c r="L45" s="147"/>
      <c r="M45" s="128">
        <f t="shared" si="4"/>
        <v>0</v>
      </c>
      <c r="N45" s="128">
        <f t="shared" si="6"/>
        <v>0</v>
      </c>
    </row>
    <row r="46" spans="2:14">
      <c r="B46" s="13">
        <v>0.22</v>
      </c>
      <c r="C46" s="15" t="s">
        <v>114</v>
      </c>
      <c r="D46" s="76" t="s">
        <v>12</v>
      </c>
      <c r="E46" s="72"/>
      <c r="F46" s="161">
        <f t="shared" si="3"/>
        <v>0</v>
      </c>
      <c r="G46" s="20">
        <f t="shared" si="1"/>
        <v>0</v>
      </c>
      <c r="H46" s="70"/>
      <c r="I46" s="80">
        <f t="shared" si="2"/>
        <v>0</v>
      </c>
      <c r="J46" s="128">
        <f t="shared" si="5"/>
        <v>0</v>
      </c>
      <c r="K46" s="147"/>
      <c r="L46" s="147"/>
      <c r="M46" s="128">
        <f t="shared" si="4"/>
        <v>0</v>
      </c>
      <c r="N46" s="128">
        <f t="shared" si="6"/>
        <v>0</v>
      </c>
    </row>
    <row r="47" spans="2:14">
      <c r="B47" s="13">
        <v>0.3337</v>
      </c>
      <c r="C47" s="15" t="s">
        <v>115</v>
      </c>
      <c r="D47" s="76" t="s">
        <v>13</v>
      </c>
      <c r="E47" s="72"/>
      <c r="F47" s="161">
        <f t="shared" si="3"/>
        <v>0</v>
      </c>
      <c r="G47" s="20">
        <f t="shared" si="1"/>
        <v>0</v>
      </c>
      <c r="H47" s="70"/>
      <c r="I47" s="80">
        <f t="shared" si="2"/>
        <v>0</v>
      </c>
      <c r="J47" s="128">
        <f t="shared" si="5"/>
        <v>0</v>
      </c>
      <c r="K47" s="147"/>
      <c r="L47" s="147"/>
      <c r="M47" s="128">
        <f t="shared" si="4"/>
        <v>0</v>
      </c>
      <c r="N47" s="128">
        <f t="shared" si="6"/>
        <v>0</v>
      </c>
    </row>
    <row r="48" spans="2:14">
      <c r="B48" s="13">
        <v>0.17899999999999999</v>
      </c>
      <c r="C48" s="15" t="s">
        <v>162</v>
      </c>
      <c r="D48" s="76" t="s">
        <v>163</v>
      </c>
      <c r="E48" s="72"/>
      <c r="F48" s="161">
        <f t="shared" si="3"/>
        <v>0</v>
      </c>
      <c r="G48" s="20">
        <f t="shared" si="1"/>
        <v>0</v>
      </c>
      <c r="H48" s="70"/>
      <c r="I48" s="80">
        <f t="shared" si="2"/>
        <v>0</v>
      </c>
      <c r="J48" s="128">
        <f t="shared" si="5"/>
        <v>0</v>
      </c>
      <c r="K48" s="147"/>
      <c r="L48" s="147"/>
      <c r="M48" s="128">
        <f t="shared" si="4"/>
        <v>0</v>
      </c>
      <c r="N48" s="128">
        <f t="shared" si="6"/>
        <v>0</v>
      </c>
    </row>
    <row r="49" spans="2:14">
      <c r="B49" s="13">
        <v>0.25</v>
      </c>
      <c r="C49" s="15" t="s">
        <v>116</v>
      </c>
      <c r="D49" s="76" t="s">
        <v>14</v>
      </c>
      <c r="E49" s="72"/>
      <c r="F49" s="161">
        <f t="shared" si="3"/>
        <v>0</v>
      </c>
      <c r="G49" s="20">
        <f t="shared" si="1"/>
        <v>0</v>
      </c>
      <c r="H49" s="70"/>
      <c r="I49" s="80">
        <f t="shared" si="2"/>
        <v>0</v>
      </c>
      <c r="J49" s="128">
        <f t="shared" si="5"/>
        <v>0</v>
      </c>
      <c r="K49" s="147"/>
      <c r="L49" s="147"/>
      <c r="M49" s="128">
        <f t="shared" si="4"/>
        <v>0</v>
      </c>
      <c r="N49" s="128">
        <f t="shared" si="6"/>
        <v>0</v>
      </c>
    </row>
    <row r="50" spans="2:14">
      <c r="B50" s="13">
        <v>0.434</v>
      </c>
      <c r="C50" s="15" t="s">
        <v>117</v>
      </c>
      <c r="D50" s="76" t="s">
        <v>15</v>
      </c>
      <c r="E50" s="72"/>
      <c r="F50" s="161">
        <f t="shared" si="3"/>
        <v>0</v>
      </c>
      <c r="G50" s="20">
        <f t="shared" si="1"/>
        <v>0</v>
      </c>
      <c r="H50" s="70"/>
      <c r="I50" s="80">
        <f t="shared" si="2"/>
        <v>0</v>
      </c>
      <c r="J50" s="128">
        <f t="shared" si="5"/>
        <v>0</v>
      </c>
      <c r="K50" s="147"/>
      <c r="L50" s="147"/>
      <c r="M50" s="128">
        <f t="shared" si="4"/>
        <v>0</v>
      </c>
      <c r="N50" s="128">
        <f t="shared" si="6"/>
        <v>0</v>
      </c>
    </row>
    <row r="51" spans="2:14">
      <c r="B51" s="13">
        <v>0.22500000000000001</v>
      </c>
      <c r="C51" s="15" t="s">
        <v>81</v>
      </c>
      <c r="D51" s="76" t="s">
        <v>17</v>
      </c>
      <c r="E51" s="70"/>
      <c r="F51" s="161">
        <f t="shared" si="3"/>
        <v>0</v>
      </c>
      <c r="G51" s="20">
        <f t="shared" si="1"/>
        <v>0</v>
      </c>
      <c r="H51" s="70"/>
      <c r="I51" s="80">
        <f t="shared" si="2"/>
        <v>0</v>
      </c>
      <c r="J51" s="128">
        <f t="shared" si="5"/>
        <v>0</v>
      </c>
      <c r="K51" s="147"/>
      <c r="L51" s="147"/>
      <c r="M51" s="128">
        <f t="shared" si="4"/>
        <v>0</v>
      </c>
      <c r="N51" s="128">
        <f t="shared" si="6"/>
        <v>0</v>
      </c>
    </row>
    <row r="52" spans="2:14">
      <c r="B52" s="13">
        <v>0.26</v>
      </c>
      <c r="C52" s="15" t="s">
        <v>118</v>
      </c>
      <c r="D52" s="76" t="s">
        <v>18</v>
      </c>
      <c r="E52" s="70"/>
      <c r="F52" s="161">
        <f t="shared" si="3"/>
        <v>0</v>
      </c>
      <c r="G52" s="20">
        <f t="shared" si="1"/>
        <v>0</v>
      </c>
      <c r="H52" s="70"/>
      <c r="I52" s="80">
        <f t="shared" si="2"/>
        <v>0</v>
      </c>
      <c r="J52" s="128">
        <f t="shared" si="5"/>
        <v>0</v>
      </c>
      <c r="K52" s="147"/>
      <c r="L52" s="147"/>
      <c r="M52" s="128">
        <f t="shared" si="4"/>
        <v>0</v>
      </c>
      <c r="N52" s="128">
        <f t="shared" si="6"/>
        <v>0</v>
      </c>
    </row>
    <row r="53" spans="2:14">
      <c r="B53" s="13">
        <v>0.2</v>
      </c>
      <c r="C53" s="15" t="s">
        <v>119</v>
      </c>
      <c r="D53" s="76" t="s">
        <v>20</v>
      </c>
      <c r="E53" s="70"/>
      <c r="F53" s="161">
        <f t="shared" si="3"/>
        <v>0</v>
      </c>
      <c r="G53" s="20">
        <f t="shared" si="1"/>
        <v>0</v>
      </c>
      <c r="H53" s="70"/>
      <c r="I53" s="80">
        <f t="shared" si="2"/>
        <v>0</v>
      </c>
      <c r="J53" s="128">
        <f t="shared" si="5"/>
        <v>0</v>
      </c>
      <c r="K53" s="147"/>
      <c r="L53" s="147"/>
      <c r="M53" s="128">
        <f t="shared" si="4"/>
        <v>0</v>
      </c>
      <c r="N53" s="128">
        <f t="shared" si="6"/>
        <v>0</v>
      </c>
    </row>
    <row r="54" spans="2:14">
      <c r="B54" s="13">
        <v>0.312</v>
      </c>
      <c r="C54" s="15" t="s">
        <v>120</v>
      </c>
      <c r="D54" s="76" t="s">
        <v>21</v>
      </c>
      <c r="E54" s="70"/>
      <c r="F54" s="161">
        <f t="shared" si="3"/>
        <v>0</v>
      </c>
      <c r="G54" s="20">
        <f t="shared" si="1"/>
        <v>0</v>
      </c>
      <c r="H54" s="70"/>
      <c r="I54" s="80">
        <f t="shared" si="2"/>
        <v>0</v>
      </c>
      <c r="J54" s="128">
        <f t="shared" si="5"/>
        <v>0</v>
      </c>
      <c r="K54" s="147"/>
      <c r="L54" s="147"/>
      <c r="M54" s="128">
        <f t="shared" si="4"/>
        <v>0</v>
      </c>
      <c r="N54" s="128">
        <f t="shared" si="6"/>
        <v>0</v>
      </c>
    </row>
    <row r="55" spans="2:14">
      <c r="B55" s="13">
        <v>0.28149999999999997</v>
      </c>
      <c r="C55" s="15" t="s">
        <v>121</v>
      </c>
      <c r="D55" s="76" t="s">
        <v>22</v>
      </c>
      <c r="E55" s="70"/>
      <c r="F55" s="161">
        <f t="shared" si="3"/>
        <v>0</v>
      </c>
      <c r="G55" s="20">
        <f t="shared" si="1"/>
        <v>0</v>
      </c>
      <c r="H55" s="70"/>
      <c r="I55" s="80">
        <f t="shared" si="2"/>
        <v>0</v>
      </c>
      <c r="J55" s="128">
        <f t="shared" si="5"/>
        <v>0</v>
      </c>
      <c r="K55" s="147"/>
      <c r="L55" s="147"/>
      <c r="M55" s="128">
        <f t="shared" si="4"/>
        <v>0</v>
      </c>
      <c r="N55" s="128">
        <f t="shared" si="6"/>
        <v>0</v>
      </c>
    </row>
    <row r="56" spans="2:14">
      <c r="B56" s="13">
        <v>0.24</v>
      </c>
      <c r="C56" s="15" t="s">
        <v>83</v>
      </c>
      <c r="D56" s="76" t="s">
        <v>23</v>
      </c>
      <c r="E56" s="70"/>
      <c r="F56" s="161">
        <f t="shared" si="3"/>
        <v>0</v>
      </c>
      <c r="G56" s="20">
        <f t="shared" si="1"/>
        <v>0</v>
      </c>
      <c r="H56" s="70"/>
      <c r="I56" s="80">
        <f t="shared" si="2"/>
        <v>0</v>
      </c>
      <c r="J56" s="128">
        <f t="shared" si="5"/>
        <v>0</v>
      </c>
      <c r="K56" s="147"/>
      <c r="L56" s="147"/>
      <c r="M56" s="128">
        <f t="shared" si="4"/>
        <v>0</v>
      </c>
      <c r="N56" s="128">
        <f t="shared" si="6"/>
        <v>0</v>
      </c>
    </row>
    <row r="57" spans="2:14">
      <c r="B57" s="13">
        <v>0.28499999999999998</v>
      </c>
      <c r="C57" s="15" t="s">
        <v>122</v>
      </c>
      <c r="D57" s="76" t="s">
        <v>161</v>
      </c>
      <c r="E57" s="70"/>
      <c r="F57" s="161">
        <f t="shared" si="3"/>
        <v>0</v>
      </c>
      <c r="G57" s="20">
        <f t="shared" si="1"/>
        <v>0</v>
      </c>
      <c r="H57" s="70"/>
      <c r="I57" s="80">
        <f t="shared" si="2"/>
        <v>0</v>
      </c>
      <c r="J57" s="128">
        <f t="shared" si="5"/>
        <v>0</v>
      </c>
      <c r="K57" s="147"/>
      <c r="L57" s="147"/>
      <c r="M57" s="128">
        <f t="shared" si="4"/>
        <v>0</v>
      </c>
      <c r="N57" s="128">
        <f t="shared" si="6"/>
        <v>0</v>
      </c>
    </row>
    <row r="58" spans="2:14">
      <c r="B58" s="13">
        <v>0.18</v>
      </c>
      <c r="C58" s="15" t="s">
        <v>123</v>
      </c>
      <c r="D58" s="76" t="s">
        <v>25</v>
      </c>
      <c r="E58" s="70"/>
      <c r="F58" s="161">
        <f t="shared" si="3"/>
        <v>0</v>
      </c>
      <c r="G58" s="20">
        <f t="shared" si="1"/>
        <v>0</v>
      </c>
      <c r="H58" s="70"/>
      <c r="I58" s="80">
        <f t="shared" si="2"/>
        <v>0</v>
      </c>
      <c r="J58" s="128">
        <f t="shared" si="5"/>
        <v>0</v>
      </c>
      <c r="K58" s="147"/>
      <c r="L58" s="147"/>
      <c r="M58" s="128">
        <f t="shared" si="4"/>
        <v>0</v>
      </c>
      <c r="N58" s="128">
        <f t="shared" si="6"/>
        <v>0</v>
      </c>
    </row>
    <row r="59" spans="2:14">
      <c r="B59" s="13">
        <v>0.17</v>
      </c>
      <c r="C59" s="15" t="s">
        <v>124</v>
      </c>
      <c r="D59" s="76" t="s">
        <v>26</v>
      </c>
      <c r="E59" s="70"/>
      <c r="F59" s="161">
        <f t="shared" si="3"/>
        <v>0</v>
      </c>
      <c r="G59" s="20">
        <f t="shared" si="1"/>
        <v>0</v>
      </c>
      <c r="H59" s="70"/>
      <c r="I59" s="80">
        <f t="shared" si="2"/>
        <v>0</v>
      </c>
      <c r="J59" s="128">
        <f t="shared" si="5"/>
        <v>0</v>
      </c>
      <c r="K59" s="147"/>
      <c r="L59" s="147"/>
      <c r="M59" s="128">
        <f t="shared" si="4"/>
        <v>0</v>
      </c>
      <c r="N59" s="128">
        <f t="shared" si="6"/>
        <v>0</v>
      </c>
    </row>
    <row r="60" spans="2:14">
      <c r="B60" s="13">
        <v>0.27750000000000002</v>
      </c>
      <c r="C60" s="15" t="s">
        <v>125</v>
      </c>
      <c r="D60" s="76" t="s">
        <v>27</v>
      </c>
      <c r="E60" s="70"/>
      <c r="F60" s="161">
        <f t="shared" si="3"/>
        <v>0</v>
      </c>
      <c r="G60" s="20">
        <f t="shared" si="1"/>
        <v>0</v>
      </c>
      <c r="H60" s="70"/>
      <c r="I60" s="80">
        <f t="shared" si="2"/>
        <v>0</v>
      </c>
      <c r="J60" s="128">
        <f t="shared" si="5"/>
        <v>0</v>
      </c>
      <c r="K60" s="147"/>
      <c r="L60" s="147"/>
      <c r="M60" s="128">
        <f t="shared" si="4"/>
        <v>0</v>
      </c>
      <c r="N60" s="128">
        <f t="shared" si="6"/>
        <v>0</v>
      </c>
    </row>
    <row r="61" spans="2:14">
      <c r="B61" s="13">
        <v>0.26400000000000001</v>
      </c>
      <c r="C61" s="15" t="s">
        <v>126</v>
      </c>
      <c r="D61" s="76" t="s">
        <v>28</v>
      </c>
      <c r="E61" s="70"/>
      <c r="F61" s="161">
        <f t="shared" si="3"/>
        <v>0</v>
      </c>
      <c r="G61" s="20">
        <f t="shared" si="1"/>
        <v>0</v>
      </c>
      <c r="H61" s="70"/>
      <c r="I61" s="80">
        <f t="shared" si="2"/>
        <v>0</v>
      </c>
      <c r="J61" s="128">
        <f t="shared" si="5"/>
        <v>0</v>
      </c>
      <c r="K61" s="147"/>
      <c r="L61" s="147"/>
      <c r="M61" s="128">
        <f t="shared" si="4"/>
        <v>0</v>
      </c>
      <c r="N61" s="128">
        <f t="shared" si="6"/>
        <v>0</v>
      </c>
    </row>
    <row r="62" spans="2:14">
      <c r="B62" s="13">
        <v>0.27</v>
      </c>
      <c r="C62" s="15" t="s">
        <v>127</v>
      </c>
      <c r="D62" s="76" t="s">
        <v>29</v>
      </c>
      <c r="E62" s="70"/>
      <c r="F62" s="161">
        <f t="shared" si="3"/>
        <v>0</v>
      </c>
      <c r="G62" s="20">
        <f t="shared" si="1"/>
        <v>0</v>
      </c>
      <c r="H62" s="70"/>
      <c r="I62" s="80">
        <f t="shared" si="2"/>
        <v>0</v>
      </c>
      <c r="J62" s="128">
        <f t="shared" si="5"/>
        <v>0</v>
      </c>
      <c r="K62" s="147"/>
      <c r="L62" s="147"/>
      <c r="M62" s="128">
        <f t="shared" si="4"/>
        <v>0</v>
      </c>
      <c r="N62" s="128">
        <f t="shared" si="6"/>
        <v>0</v>
      </c>
    </row>
    <row r="63" spans="2:14">
      <c r="B63" s="13">
        <v>0.222</v>
      </c>
      <c r="C63" s="15" t="s">
        <v>128</v>
      </c>
      <c r="D63" s="76" t="s">
        <v>31</v>
      </c>
      <c r="E63" s="70"/>
      <c r="F63" s="161">
        <f t="shared" si="3"/>
        <v>0</v>
      </c>
      <c r="G63" s="20">
        <f t="shared" si="1"/>
        <v>0</v>
      </c>
      <c r="H63" s="70"/>
      <c r="I63" s="80">
        <f t="shared" si="2"/>
        <v>0</v>
      </c>
      <c r="J63" s="128">
        <f t="shared" si="5"/>
        <v>0</v>
      </c>
      <c r="K63" s="147"/>
      <c r="L63" s="147"/>
      <c r="M63" s="128">
        <f t="shared" si="4"/>
        <v>0</v>
      </c>
      <c r="N63" s="128">
        <f t="shared" si="6"/>
        <v>0</v>
      </c>
    </row>
    <row r="64" spans="2:14">
      <c r="B64" s="13">
        <v>0.17499999999999999</v>
      </c>
      <c r="C64" s="15" t="s">
        <v>129</v>
      </c>
      <c r="D64" s="76" t="s">
        <v>32</v>
      </c>
      <c r="E64" s="70"/>
      <c r="F64" s="161">
        <f t="shared" si="3"/>
        <v>0</v>
      </c>
      <c r="G64" s="20">
        <f t="shared" si="1"/>
        <v>0</v>
      </c>
      <c r="H64" s="70"/>
      <c r="I64" s="80">
        <f t="shared" si="2"/>
        <v>0</v>
      </c>
      <c r="J64" s="128">
        <f t="shared" si="5"/>
        <v>0</v>
      </c>
      <c r="K64" s="147"/>
      <c r="L64" s="147"/>
      <c r="M64" s="128">
        <f t="shared" si="4"/>
        <v>0</v>
      </c>
      <c r="N64" s="128">
        <f t="shared" si="6"/>
        <v>0</v>
      </c>
    </row>
    <row r="65" spans="2:14">
      <c r="B65" s="13">
        <v>0.21</v>
      </c>
      <c r="C65" s="15" t="s">
        <v>130</v>
      </c>
      <c r="D65" s="76" t="s">
        <v>33</v>
      </c>
      <c r="E65" s="70"/>
      <c r="F65" s="161">
        <f t="shared" si="3"/>
        <v>0</v>
      </c>
      <c r="G65" s="20">
        <f t="shared" si="1"/>
        <v>0</v>
      </c>
      <c r="H65" s="70"/>
      <c r="I65" s="80">
        <f t="shared" si="2"/>
        <v>0</v>
      </c>
      <c r="J65" s="128">
        <f t="shared" si="5"/>
        <v>0</v>
      </c>
      <c r="K65" s="147"/>
      <c r="L65" s="147"/>
      <c r="M65" s="128">
        <f t="shared" si="4"/>
        <v>0</v>
      </c>
      <c r="N65" s="128">
        <f t="shared" si="6"/>
        <v>0</v>
      </c>
    </row>
    <row r="66" spans="2:14">
      <c r="B66" s="13">
        <v>0.40649999999999997</v>
      </c>
      <c r="C66" s="15" t="s">
        <v>131</v>
      </c>
      <c r="D66" s="76" t="s">
        <v>34</v>
      </c>
      <c r="E66" s="70"/>
      <c r="F66" s="161">
        <f t="shared" si="3"/>
        <v>0</v>
      </c>
      <c r="G66" s="20">
        <f t="shared" si="1"/>
        <v>0</v>
      </c>
      <c r="H66" s="70"/>
      <c r="I66" s="80">
        <f t="shared" si="2"/>
        <v>0</v>
      </c>
      <c r="J66" s="128">
        <f t="shared" si="5"/>
        <v>0</v>
      </c>
      <c r="K66" s="147"/>
      <c r="L66" s="147"/>
      <c r="M66" s="128">
        <f t="shared" si="4"/>
        <v>0</v>
      </c>
      <c r="N66" s="128">
        <f t="shared" si="6"/>
        <v>0</v>
      </c>
    </row>
    <row r="67" spans="2:14">
      <c r="B67" s="13">
        <v>0.36499999999999999</v>
      </c>
      <c r="C67" s="15" t="s">
        <v>84</v>
      </c>
      <c r="D67" s="76" t="s">
        <v>35</v>
      </c>
      <c r="E67" s="70"/>
      <c r="F67" s="161">
        <f t="shared" si="3"/>
        <v>0</v>
      </c>
      <c r="G67" s="20">
        <f t="shared" si="1"/>
        <v>0</v>
      </c>
      <c r="H67" s="70"/>
      <c r="I67" s="80">
        <f t="shared" si="2"/>
        <v>0</v>
      </c>
      <c r="J67" s="128">
        <f t="shared" si="5"/>
        <v>0</v>
      </c>
      <c r="K67" s="147"/>
      <c r="L67" s="147"/>
      <c r="M67" s="128">
        <f t="shared" si="4"/>
        <v>0</v>
      </c>
      <c r="N67" s="128">
        <f t="shared" si="6"/>
        <v>0</v>
      </c>
    </row>
    <row r="68" spans="2:14">
      <c r="B68" s="13">
        <v>0.23</v>
      </c>
      <c r="C68" s="15" t="s">
        <v>85</v>
      </c>
      <c r="D68" s="76" t="s">
        <v>36</v>
      </c>
      <c r="E68" s="70"/>
      <c r="F68" s="161">
        <f t="shared" si="3"/>
        <v>0</v>
      </c>
      <c r="G68" s="20">
        <f t="shared" si="1"/>
        <v>0</v>
      </c>
      <c r="H68" s="70"/>
      <c r="I68" s="80">
        <f t="shared" si="2"/>
        <v>0</v>
      </c>
      <c r="J68" s="128">
        <f t="shared" si="5"/>
        <v>0</v>
      </c>
      <c r="K68" s="147"/>
      <c r="L68" s="147"/>
      <c r="M68" s="128">
        <f t="shared" si="4"/>
        <v>0</v>
      </c>
      <c r="N68" s="128">
        <f t="shared" si="6"/>
        <v>0</v>
      </c>
    </row>
    <row r="69" spans="2:14">
      <c r="B69" s="13">
        <v>0.13</v>
      </c>
      <c r="C69" s="15" t="s">
        <v>132</v>
      </c>
      <c r="D69" s="76" t="s">
        <v>39</v>
      </c>
      <c r="E69" s="70"/>
      <c r="F69" s="161">
        <f t="shared" si="3"/>
        <v>0</v>
      </c>
      <c r="G69" s="20">
        <f t="shared" si="1"/>
        <v>0</v>
      </c>
      <c r="H69" s="70"/>
      <c r="I69" s="80">
        <f t="shared" si="2"/>
        <v>0</v>
      </c>
      <c r="J69" s="128">
        <f t="shared" si="5"/>
        <v>0</v>
      </c>
      <c r="K69" s="147"/>
      <c r="L69" s="147"/>
      <c r="M69" s="128">
        <f t="shared" si="4"/>
        <v>0</v>
      </c>
      <c r="N69" s="128">
        <f t="shared" si="6"/>
        <v>0</v>
      </c>
    </row>
    <row r="70" spans="2:14">
      <c r="B70" s="13">
        <v>0</v>
      </c>
      <c r="C70" s="15" t="s">
        <v>133</v>
      </c>
      <c r="D70" s="76" t="s">
        <v>41</v>
      </c>
      <c r="E70" s="70"/>
      <c r="F70" s="161">
        <f t="shared" si="3"/>
        <v>0</v>
      </c>
      <c r="G70" s="20">
        <f t="shared" si="1"/>
        <v>0</v>
      </c>
      <c r="H70" s="70"/>
      <c r="I70" s="80">
        <f t="shared" si="2"/>
        <v>0</v>
      </c>
      <c r="J70" s="128">
        <f t="shared" si="5"/>
        <v>0</v>
      </c>
      <c r="K70" s="147"/>
      <c r="L70" s="147"/>
      <c r="M70" s="128">
        <f t="shared" si="4"/>
        <v>0</v>
      </c>
      <c r="N70" s="128">
        <f t="shared" si="6"/>
        <v>0</v>
      </c>
    </row>
    <row r="71" spans="2:14">
      <c r="B71" s="13">
        <v>0.32</v>
      </c>
      <c r="C71" s="15" t="s">
        <v>134</v>
      </c>
      <c r="D71" s="76" t="s">
        <v>43</v>
      </c>
      <c r="E71" s="70"/>
      <c r="F71" s="161">
        <f t="shared" si="3"/>
        <v>0</v>
      </c>
      <c r="G71" s="20">
        <f t="shared" si="1"/>
        <v>0</v>
      </c>
      <c r="H71" s="70"/>
      <c r="I71" s="80">
        <f t="shared" si="2"/>
        <v>0</v>
      </c>
      <c r="J71" s="128">
        <f t="shared" si="5"/>
        <v>0</v>
      </c>
      <c r="K71" s="147"/>
      <c r="L71" s="147"/>
      <c r="M71" s="128">
        <f t="shared" si="4"/>
        <v>0</v>
      </c>
      <c r="N71" s="128">
        <f t="shared" si="6"/>
        <v>0</v>
      </c>
    </row>
    <row r="72" spans="2:14">
      <c r="B72" s="13">
        <v>0.16</v>
      </c>
      <c r="C72" s="15" t="s">
        <v>135</v>
      </c>
      <c r="D72" s="76" t="s">
        <v>44</v>
      </c>
      <c r="E72" s="70"/>
      <c r="F72" s="161">
        <f t="shared" si="3"/>
        <v>0</v>
      </c>
      <c r="G72" s="20">
        <f t="shared" si="1"/>
        <v>0</v>
      </c>
      <c r="H72" s="70"/>
      <c r="I72" s="80">
        <f t="shared" si="2"/>
        <v>0</v>
      </c>
      <c r="J72" s="128">
        <f t="shared" si="5"/>
        <v>0</v>
      </c>
      <c r="K72" s="147"/>
      <c r="L72" s="147"/>
      <c r="M72" s="128">
        <f t="shared" si="4"/>
        <v>0</v>
      </c>
      <c r="N72" s="128">
        <f t="shared" si="6"/>
        <v>0</v>
      </c>
    </row>
    <row r="73" spans="2:14">
      <c r="B73" s="13">
        <v>0.22</v>
      </c>
      <c r="C73" s="15" t="s">
        <v>136</v>
      </c>
      <c r="D73" s="76" t="s">
        <v>45</v>
      </c>
      <c r="E73" s="70"/>
      <c r="F73" s="161">
        <f t="shared" si="3"/>
        <v>0</v>
      </c>
      <c r="G73" s="20">
        <f t="shared" si="1"/>
        <v>0</v>
      </c>
      <c r="H73" s="70"/>
      <c r="I73" s="80">
        <f t="shared" si="2"/>
        <v>0</v>
      </c>
      <c r="J73" s="128">
        <f t="shared" si="5"/>
        <v>0</v>
      </c>
      <c r="K73" s="147"/>
      <c r="L73" s="147"/>
      <c r="M73" s="128">
        <f t="shared" si="4"/>
        <v>0</v>
      </c>
      <c r="N73" s="128">
        <f t="shared" si="6"/>
        <v>0</v>
      </c>
    </row>
    <row r="74" spans="2:14">
      <c r="B74" s="13">
        <v>0.17</v>
      </c>
      <c r="C74" s="15" t="s">
        <v>137</v>
      </c>
      <c r="D74" s="76" t="s">
        <v>46</v>
      </c>
      <c r="E74" s="70"/>
      <c r="F74" s="161">
        <f t="shared" si="3"/>
        <v>0</v>
      </c>
      <c r="G74" s="20">
        <f t="shared" si="1"/>
        <v>0</v>
      </c>
      <c r="H74" s="70"/>
      <c r="I74" s="80">
        <f t="shared" si="2"/>
        <v>0</v>
      </c>
      <c r="J74" s="128">
        <f t="shared" si="5"/>
        <v>0</v>
      </c>
      <c r="K74" s="147"/>
      <c r="L74" s="147"/>
      <c r="M74" s="128">
        <f t="shared" si="4"/>
        <v>0</v>
      </c>
      <c r="N74" s="128">
        <f t="shared" si="6"/>
        <v>0</v>
      </c>
    </row>
    <row r="75" spans="2:14">
      <c r="B75" s="13">
        <v>0.2</v>
      </c>
      <c r="C75" s="15" t="s">
        <v>138</v>
      </c>
      <c r="D75" s="76" t="s">
        <v>47</v>
      </c>
      <c r="E75" s="70"/>
      <c r="F75" s="161">
        <f t="shared" si="3"/>
        <v>0</v>
      </c>
      <c r="G75" s="20">
        <f t="shared" si="1"/>
        <v>0</v>
      </c>
      <c r="H75" s="70"/>
      <c r="I75" s="80">
        <f t="shared" si="2"/>
        <v>0</v>
      </c>
      <c r="J75" s="128">
        <f t="shared" si="5"/>
        <v>0</v>
      </c>
      <c r="K75" s="147"/>
      <c r="L75" s="147"/>
      <c r="M75" s="128">
        <f t="shared" si="4"/>
        <v>0</v>
      </c>
      <c r="N75" s="128">
        <f t="shared" si="6"/>
        <v>0</v>
      </c>
    </row>
    <row r="76" spans="2:14">
      <c r="B76" s="13">
        <v>0.245</v>
      </c>
      <c r="C76" s="15" t="s">
        <v>139</v>
      </c>
      <c r="D76" s="76" t="s">
        <v>48</v>
      </c>
      <c r="E76" s="71"/>
      <c r="F76" s="161">
        <f t="shared" si="3"/>
        <v>0</v>
      </c>
      <c r="G76" s="20">
        <f t="shared" si="1"/>
        <v>0</v>
      </c>
      <c r="H76" s="70"/>
      <c r="I76" s="80">
        <f t="shared" si="2"/>
        <v>0</v>
      </c>
      <c r="J76" s="128">
        <f t="shared" si="5"/>
        <v>0</v>
      </c>
      <c r="K76" s="147"/>
      <c r="L76" s="147"/>
      <c r="M76" s="128">
        <f t="shared" si="4"/>
        <v>0</v>
      </c>
      <c r="N76" s="128">
        <f t="shared" si="6"/>
        <v>0</v>
      </c>
    </row>
    <row r="77" spans="2:14">
      <c r="B77" s="13">
        <v>0.31</v>
      </c>
      <c r="C77" s="15" t="s">
        <v>140</v>
      </c>
      <c r="D77" s="76" t="s">
        <v>49</v>
      </c>
      <c r="E77" s="71"/>
      <c r="F77" s="161">
        <f t="shared" si="3"/>
        <v>0</v>
      </c>
      <c r="G77" s="20">
        <f t="shared" si="1"/>
        <v>0</v>
      </c>
      <c r="H77" s="70"/>
      <c r="I77" s="80">
        <f t="shared" si="2"/>
        <v>0</v>
      </c>
      <c r="J77" s="128">
        <f t="shared" si="5"/>
        <v>0</v>
      </c>
      <c r="K77" s="147"/>
      <c r="L77" s="147"/>
      <c r="M77" s="128">
        <f t="shared" si="4"/>
        <v>0</v>
      </c>
      <c r="N77" s="128">
        <f t="shared" si="6"/>
        <v>0</v>
      </c>
    </row>
    <row r="78" spans="2:14">
      <c r="B78" s="13">
        <v>0.20200000000000001</v>
      </c>
      <c r="C78" s="15" t="s">
        <v>86</v>
      </c>
      <c r="D78" s="76" t="s">
        <v>50</v>
      </c>
      <c r="E78" s="71"/>
      <c r="F78" s="160">
        <f t="shared" ref="F78" si="7">IF(E78&gt;0,SUM(E78:E78),0)</f>
        <v>0</v>
      </c>
      <c r="G78" s="20">
        <f t="shared" si="1"/>
        <v>0</v>
      </c>
      <c r="H78" s="70"/>
      <c r="I78" s="80">
        <f t="shared" si="2"/>
        <v>0</v>
      </c>
      <c r="J78" s="128">
        <f t="shared" si="5"/>
        <v>0</v>
      </c>
      <c r="K78" s="147"/>
      <c r="L78" s="147"/>
      <c r="M78" s="128">
        <f>IF(J78+J79&gt;0,ROUND((J78+J79)*0.00417*$M$24,2),0)</f>
        <v>0</v>
      </c>
      <c r="N78" s="128">
        <f t="shared" si="6"/>
        <v>0</v>
      </c>
    </row>
    <row r="79" spans="2:14">
      <c r="B79" s="13">
        <v>3.5000000000000003E-2</v>
      </c>
      <c r="C79" s="15"/>
      <c r="D79" s="76" t="s">
        <v>74</v>
      </c>
      <c r="E79" s="169" t="s">
        <v>73</v>
      </c>
      <c r="F79" s="177"/>
      <c r="G79" s="178"/>
      <c r="H79" s="179"/>
      <c r="I79" s="81">
        <f>IF(E78&gt;0,G78,0)</f>
        <v>0</v>
      </c>
      <c r="J79" s="128">
        <f>IF(E78&gt;0,ROUND(B79*I79,2),0)</f>
        <v>0</v>
      </c>
      <c r="K79" s="147"/>
      <c r="L79" s="147"/>
      <c r="M79" s="128"/>
      <c r="N79" s="128">
        <f t="shared" si="6"/>
        <v>0</v>
      </c>
    </row>
    <row r="80" spans="2:14">
      <c r="B80" s="13">
        <v>0.375</v>
      </c>
      <c r="C80" s="15" t="s">
        <v>87</v>
      </c>
      <c r="D80" s="76" t="s">
        <v>51</v>
      </c>
      <c r="E80" s="72"/>
      <c r="F80" s="161">
        <f>IF(E80&gt;0,SUM(E80:E80),0)</f>
        <v>0</v>
      </c>
      <c r="G80" s="20">
        <f t="shared" ref="G80:G93" si="8">IF(E80&gt;0,ROUND(F80/$H$23,0),0)</f>
        <v>0</v>
      </c>
      <c r="H80" s="70"/>
      <c r="I80" s="80">
        <f t="shared" ref="I80:I93" si="9">IF(E80&gt;0,G80-H80,0)</f>
        <v>0</v>
      </c>
      <c r="J80" s="128">
        <f t="shared" ref="J80:J93" si="10">IF(F80&gt;0,ROUND(B80*I80,2),0)</f>
        <v>0</v>
      </c>
      <c r="K80" s="147"/>
      <c r="L80" s="147"/>
      <c r="M80" s="128">
        <f t="shared" si="4"/>
        <v>0</v>
      </c>
      <c r="N80" s="128">
        <f t="shared" si="6"/>
        <v>0</v>
      </c>
    </row>
    <row r="81" spans="2:14">
      <c r="B81" s="13">
        <v>0.32900000000000001</v>
      </c>
      <c r="C81" s="15" t="s">
        <v>88</v>
      </c>
      <c r="D81" s="76" t="s">
        <v>53</v>
      </c>
      <c r="E81" s="70"/>
      <c r="F81" s="159">
        <f t="shared" ref="F81:F93" si="11">IF(E81&gt;0,SUM(E81:E81),0)</f>
        <v>0</v>
      </c>
      <c r="G81" s="20">
        <f t="shared" si="8"/>
        <v>0</v>
      </c>
      <c r="H81" s="70"/>
      <c r="I81" s="80">
        <f t="shared" si="9"/>
        <v>0</v>
      </c>
      <c r="J81" s="128">
        <f t="shared" si="10"/>
        <v>0</v>
      </c>
      <c r="K81" s="147"/>
      <c r="L81" s="147"/>
      <c r="M81" s="128">
        <f t="shared" si="4"/>
        <v>0</v>
      </c>
      <c r="N81" s="128">
        <f t="shared" si="6"/>
        <v>0</v>
      </c>
    </row>
    <row r="82" spans="2:14" ht="16" thickBot="1">
      <c r="B82" s="30">
        <v>0.24</v>
      </c>
      <c r="C82" s="31" t="s">
        <v>89</v>
      </c>
      <c r="D82" s="77" t="s">
        <v>54</v>
      </c>
      <c r="E82" s="73"/>
      <c r="F82" s="162">
        <f t="shared" si="11"/>
        <v>0</v>
      </c>
      <c r="G82" s="22">
        <f t="shared" si="8"/>
        <v>0</v>
      </c>
      <c r="H82" s="73"/>
      <c r="I82" s="127">
        <f t="shared" si="9"/>
        <v>0</v>
      </c>
      <c r="J82" s="132">
        <f t="shared" si="10"/>
        <v>0</v>
      </c>
      <c r="K82" s="149"/>
      <c r="L82" s="149"/>
      <c r="M82" s="132">
        <f t="shared" si="4"/>
        <v>0</v>
      </c>
      <c r="N82" s="132">
        <f t="shared" si="6"/>
        <v>0</v>
      </c>
    </row>
    <row r="83" spans="2:14">
      <c r="B83" s="40">
        <v>0.30830000000000002</v>
      </c>
      <c r="C83" s="28" t="s">
        <v>90</v>
      </c>
      <c r="D83" s="78" t="s">
        <v>55</v>
      </c>
      <c r="E83" s="72"/>
      <c r="F83" s="161">
        <f t="shared" si="11"/>
        <v>0</v>
      </c>
      <c r="G83" s="29">
        <f t="shared" si="8"/>
        <v>0</v>
      </c>
      <c r="H83" s="72"/>
      <c r="I83" s="81">
        <f t="shared" si="9"/>
        <v>0</v>
      </c>
      <c r="J83" s="131">
        <f t="shared" si="10"/>
        <v>0</v>
      </c>
      <c r="K83" s="147"/>
      <c r="L83" s="147"/>
      <c r="M83" s="131">
        <f t="shared" si="4"/>
        <v>0</v>
      </c>
      <c r="N83" s="131">
        <f t="shared" si="6"/>
        <v>0</v>
      </c>
    </row>
    <row r="84" spans="2:14">
      <c r="B84" s="13">
        <v>0.77659999999999996</v>
      </c>
      <c r="C84" s="15" t="s">
        <v>91</v>
      </c>
      <c r="D84" s="76" t="s">
        <v>59</v>
      </c>
      <c r="E84" s="70"/>
      <c r="F84" s="159">
        <f t="shared" si="11"/>
        <v>0</v>
      </c>
      <c r="G84" s="20">
        <f t="shared" si="8"/>
        <v>0</v>
      </c>
      <c r="H84" s="70"/>
      <c r="I84" s="80">
        <f t="shared" si="9"/>
        <v>0</v>
      </c>
      <c r="J84" s="128">
        <f t="shared" si="10"/>
        <v>0</v>
      </c>
      <c r="K84" s="147"/>
      <c r="L84" s="147"/>
      <c r="M84" s="128">
        <f t="shared" si="4"/>
        <v>0</v>
      </c>
      <c r="N84" s="128">
        <f t="shared" si="6"/>
        <v>0</v>
      </c>
    </row>
    <row r="85" spans="2:14">
      <c r="B85" s="13">
        <v>0.47949999999999998</v>
      </c>
      <c r="C85" s="15" t="s">
        <v>92</v>
      </c>
      <c r="D85" s="76" t="s">
        <v>165</v>
      </c>
      <c r="E85" s="70"/>
      <c r="F85" s="159">
        <f t="shared" si="11"/>
        <v>0</v>
      </c>
      <c r="G85" s="20">
        <f t="shared" si="8"/>
        <v>0</v>
      </c>
      <c r="H85" s="70"/>
      <c r="I85" s="80">
        <f t="shared" si="9"/>
        <v>0</v>
      </c>
      <c r="J85" s="128">
        <f t="shared" si="10"/>
        <v>0</v>
      </c>
      <c r="K85" s="147"/>
      <c r="L85" s="147"/>
      <c r="M85" s="128">
        <f t="shared" si="4"/>
        <v>0</v>
      </c>
      <c r="N85" s="128">
        <f t="shared" si="6"/>
        <v>0</v>
      </c>
    </row>
    <row r="86" spans="2:14">
      <c r="B86" s="13">
        <v>0.65759999999999996</v>
      </c>
      <c r="C86" s="15" t="s">
        <v>93</v>
      </c>
      <c r="D86" s="76" t="s">
        <v>30</v>
      </c>
      <c r="E86" s="71"/>
      <c r="F86" s="159">
        <f t="shared" si="11"/>
        <v>0</v>
      </c>
      <c r="G86" s="20">
        <f t="shared" si="8"/>
        <v>0</v>
      </c>
      <c r="H86" s="70"/>
      <c r="I86" s="80">
        <f t="shared" si="9"/>
        <v>0</v>
      </c>
      <c r="J86" s="128">
        <f t="shared" si="10"/>
        <v>0</v>
      </c>
      <c r="K86" s="147"/>
      <c r="L86" s="147"/>
      <c r="M86" s="128">
        <f t="shared" si="4"/>
        <v>0</v>
      </c>
      <c r="N86" s="128">
        <f t="shared" si="6"/>
        <v>0</v>
      </c>
    </row>
    <row r="87" spans="2:14">
      <c r="B87" s="13">
        <v>0.56520000000000004</v>
      </c>
      <c r="C87" s="15" t="s">
        <v>94</v>
      </c>
      <c r="D87" s="76" t="s">
        <v>58</v>
      </c>
      <c r="E87" s="70"/>
      <c r="F87" s="159">
        <f t="shared" si="11"/>
        <v>0</v>
      </c>
      <c r="G87" s="20">
        <f t="shared" si="8"/>
        <v>0</v>
      </c>
      <c r="H87" s="70"/>
      <c r="I87" s="80">
        <f t="shared" si="9"/>
        <v>0</v>
      </c>
      <c r="J87" s="128">
        <f t="shared" si="10"/>
        <v>0</v>
      </c>
      <c r="K87" s="147"/>
      <c r="L87" s="147"/>
      <c r="M87" s="128">
        <f t="shared" si="4"/>
        <v>0</v>
      </c>
      <c r="N87" s="128">
        <f t="shared" si="6"/>
        <v>0</v>
      </c>
    </row>
    <row r="88" spans="2:14">
      <c r="B88" s="13">
        <v>0.52749999999999997</v>
      </c>
      <c r="C88" s="15" t="s">
        <v>95</v>
      </c>
      <c r="D88" s="76" t="s">
        <v>37</v>
      </c>
      <c r="E88" s="72"/>
      <c r="F88" s="159">
        <f t="shared" si="11"/>
        <v>0</v>
      </c>
      <c r="G88" s="20">
        <f t="shared" si="8"/>
        <v>0</v>
      </c>
      <c r="H88" s="70"/>
      <c r="I88" s="80">
        <f t="shared" si="9"/>
        <v>0</v>
      </c>
      <c r="J88" s="128">
        <f t="shared" si="10"/>
        <v>0</v>
      </c>
      <c r="K88" s="147"/>
      <c r="L88" s="147"/>
      <c r="M88" s="128">
        <f t="shared" si="4"/>
        <v>0</v>
      </c>
      <c r="N88" s="128">
        <f t="shared" si="6"/>
        <v>0</v>
      </c>
    </row>
    <row r="89" spans="2:14">
      <c r="B89" s="13">
        <v>0.4899</v>
      </c>
      <c r="C89" s="15" t="s">
        <v>96</v>
      </c>
      <c r="D89" s="76" t="s">
        <v>40</v>
      </c>
      <c r="E89" s="70"/>
      <c r="F89" s="159">
        <f t="shared" si="11"/>
        <v>0</v>
      </c>
      <c r="G89" s="20">
        <f t="shared" si="8"/>
        <v>0</v>
      </c>
      <c r="H89" s="70"/>
      <c r="I89" s="80">
        <f t="shared" si="9"/>
        <v>0</v>
      </c>
      <c r="J89" s="128">
        <f t="shared" si="10"/>
        <v>0</v>
      </c>
      <c r="K89" s="147"/>
      <c r="L89" s="147"/>
      <c r="M89" s="128">
        <f t="shared" si="4"/>
        <v>0</v>
      </c>
      <c r="N89" s="128">
        <f t="shared" si="6"/>
        <v>0</v>
      </c>
    </row>
    <row r="90" spans="2:14">
      <c r="B90" s="13">
        <v>0.69189999999999996</v>
      </c>
      <c r="C90" s="15" t="s">
        <v>97</v>
      </c>
      <c r="D90" s="76" t="s">
        <v>56</v>
      </c>
      <c r="E90" s="70"/>
      <c r="F90" s="159">
        <f t="shared" si="11"/>
        <v>0</v>
      </c>
      <c r="G90" s="20">
        <f t="shared" si="8"/>
        <v>0</v>
      </c>
      <c r="H90" s="70"/>
      <c r="I90" s="80">
        <f t="shared" si="9"/>
        <v>0</v>
      </c>
      <c r="J90" s="128">
        <f t="shared" si="10"/>
        <v>0</v>
      </c>
      <c r="K90" s="147"/>
      <c r="L90" s="147"/>
      <c r="M90" s="128">
        <f t="shared" si="4"/>
        <v>0</v>
      </c>
      <c r="N90" s="128">
        <f t="shared" si="6"/>
        <v>0</v>
      </c>
    </row>
    <row r="91" spans="2:14">
      <c r="B91" s="13">
        <v>0.69189999999999996</v>
      </c>
      <c r="C91" s="15" t="s">
        <v>98</v>
      </c>
      <c r="D91" s="76" t="s">
        <v>60</v>
      </c>
      <c r="E91" s="70"/>
      <c r="F91" s="159">
        <f t="shared" si="11"/>
        <v>0</v>
      </c>
      <c r="G91" s="20">
        <f t="shared" si="8"/>
        <v>0</v>
      </c>
      <c r="H91" s="70"/>
      <c r="I91" s="80">
        <f t="shared" si="9"/>
        <v>0</v>
      </c>
      <c r="J91" s="128">
        <f t="shared" si="10"/>
        <v>0</v>
      </c>
      <c r="K91" s="147"/>
      <c r="L91" s="147"/>
      <c r="M91" s="128">
        <f t="shared" si="4"/>
        <v>0</v>
      </c>
      <c r="N91" s="128">
        <f t="shared" si="6"/>
        <v>0</v>
      </c>
    </row>
    <row r="92" spans="2:14">
      <c r="B92" s="13">
        <v>0.51380000000000003</v>
      </c>
      <c r="C92" s="15" t="s">
        <v>99</v>
      </c>
      <c r="D92" s="76" t="s">
        <v>57</v>
      </c>
      <c r="E92" s="70"/>
      <c r="F92" s="159">
        <f t="shared" si="11"/>
        <v>0</v>
      </c>
      <c r="G92" s="20">
        <f t="shared" si="8"/>
        <v>0</v>
      </c>
      <c r="H92" s="70"/>
      <c r="I92" s="80">
        <f t="shared" si="9"/>
        <v>0</v>
      </c>
      <c r="J92" s="128">
        <f t="shared" si="10"/>
        <v>0</v>
      </c>
      <c r="K92" s="147"/>
      <c r="L92" s="147"/>
      <c r="M92" s="128">
        <f t="shared" si="4"/>
        <v>0</v>
      </c>
      <c r="N92" s="128">
        <f t="shared" si="6"/>
        <v>0</v>
      </c>
    </row>
    <row r="93" spans="2:14" ht="16" thickBot="1">
      <c r="B93" s="14" t="s">
        <v>159</v>
      </c>
      <c r="C93" s="14"/>
      <c r="D93" s="79" t="s">
        <v>106</v>
      </c>
      <c r="E93" s="74"/>
      <c r="F93" s="162">
        <f t="shared" si="11"/>
        <v>0</v>
      </c>
      <c r="G93" s="22">
        <f t="shared" si="8"/>
        <v>0</v>
      </c>
      <c r="H93" s="73"/>
      <c r="I93" s="82">
        <f t="shared" si="9"/>
        <v>0</v>
      </c>
      <c r="J93" s="133">
        <f t="shared" si="10"/>
        <v>0</v>
      </c>
      <c r="K93" s="150"/>
      <c r="L93" s="150"/>
      <c r="M93" s="134">
        <f t="shared" si="4"/>
        <v>0</v>
      </c>
      <c r="N93" s="134">
        <f t="shared" si="6"/>
        <v>0</v>
      </c>
    </row>
    <row r="94" spans="2:14" ht="0.75" hidden="1" customHeight="1">
      <c r="B94" s="111"/>
      <c r="C94" s="111"/>
      <c r="D94" s="110"/>
      <c r="E94" s="112"/>
      <c r="F94" s="115"/>
      <c r="G94" s="113"/>
      <c r="H94" s="114"/>
      <c r="I94" s="115"/>
      <c r="J94" s="135">
        <f>SUM(J32:J93)</f>
        <v>0</v>
      </c>
      <c r="K94" s="147"/>
      <c r="L94" s="147"/>
      <c r="M94" s="151">
        <f>SUM(M32:M93)</f>
        <v>0</v>
      </c>
      <c r="N94" s="151">
        <f t="shared" si="6"/>
        <v>0</v>
      </c>
    </row>
    <row r="95" spans="2:14" ht="1.5" customHeight="1">
      <c r="B95" s="111"/>
      <c r="C95" s="111"/>
      <c r="D95" s="110"/>
      <c r="E95" s="112"/>
      <c r="F95" s="115"/>
      <c r="G95" s="113"/>
      <c r="H95" s="114"/>
      <c r="I95" s="115"/>
      <c r="J95" s="135"/>
      <c r="K95" s="147"/>
      <c r="L95" s="147"/>
      <c r="M95" s="152"/>
      <c r="N95" s="152">
        <f t="shared" si="6"/>
        <v>0</v>
      </c>
    </row>
    <row r="96" spans="2:14" ht="12.75" customHeight="1">
      <c r="B96" s="23"/>
      <c r="D96" s="110"/>
      <c r="E96" s="21">
        <f>SUM(E80:E93)+SUM(E37:E78)+SUM(E35:E35)+SUM(E32:E33)</f>
        <v>0</v>
      </c>
      <c r="F96" s="158">
        <f>SUM(F80:F93)+SUM(F37:F78)+SUM(F35:F35)+SUM(F32:F33)</f>
        <v>0</v>
      </c>
      <c r="G96" s="153"/>
      <c r="H96" s="21">
        <f>SUM(H80:H93)+SUM(H37:H78)+SUM(H35:H35)+SUM(H32:H33)</f>
        <v>0</v>
      </c>
      <c r="I96" s="153"/>
      <c r="J96" s="154">
        <f>SUM(J32:J92)</f>
        <v>0</v>
      </c>
      <c r="K96" s="147"/>
      <c r="L96" s="147"/>
      <c r="M96" s="154">
        <f>SUM(M32:M92)</f>
        <v>0</v>
      </c>
      <c r="N96" s="154">
        <f>SUM(N32:N92)</f>
        <v>0</v>
      </c>
    </row>
    <row r="97" spans="1:10">
      <c r="B97" s="23"/>
      <c r="D97" s="110"/>
    </row>
    <row r="98" spans="1:10" ht="16" thickBot="1">
      <c r="A98" s="23"/>
      <c r="B98" s="23"/>
      <c r="D98" s="23"/>
      <c r="E98" s="23"/>
    </row>
    <row r="99" spans="1:10" ht="16.5" thickTop="1" thickBot="1">
      <c r="B99" s="23"/>
      <c r="C99" s="23"/>
      <c r="D99" s="23"/>
      <c r="E99" s="23" t="s">
        <v>173</v>
      </c>
      <c r="G99" s="3"/>
      <c r="H99" s="116"/>
      <c r="I99" s="116"/>
      <c r="J99" s="136">
        <f>N96</f>
        <v>0</v>
      </c>
    </row>
    <row r="100" spans="1:10" ht="8.25" customHeight="1" thickTop="1">
      <c r="B100" s="23"/>
      <c r="E100" s="108"/>
      <c r="F100" s="108"/>
      <c r="G100" s="108"/>
      <c r="H100" s="108"/>
      <c r="I100" s="108"/>
      <c r="J100" s="137"/>
    </row>
    <row r="101" spans="1:10">
      <c r="D101" s="107" t="s">
        <v>160</v>
      </c>
      <c r="E101" s="3" t="s">
        <v>171</v>
      </c>
      <c r="J101" s="137" t="str">
        <f>IF(M24&gt;0,IF(J96&gt;500,J96*0.1,50)," ")</f>
        <v xml:space="preserve"> </v>
      </c>
    </row>
    <row r="102" spans="1:10">
      <c r="D102" s="107"/>
      <c r="E102" s="109" t="s">
        <v>155</v>
      </c>
      <c r="F102" s="108"/>
      <c r="G102" s="108"/>
      <c r="H102" s="108"/>
      <c r="I102" s="108"/>
      <c r="J102" s="137"/>
    </row>
    <row r="103" spans="1:10">
      <c r="D103" s="107"/>
      <c r="E103" s="109" t="s">
        <v>157</v>
      </c>
      <c r="F103" s="108"/>
      <c r="G103" s="108"/>
      <c r="H103" s="108"/>
      <c r="I103" s="108"/>
      <c r="J103" s="137"/>
    </row>
    <row r="104" spans="1:10" ht="16" thickBot="1">
      <c r="D104" s="107"/>
      <c r="E104" s="109"/>
      <c r="F104" s="108"/>
      <c r="G104" s="108"/>
      <c r="H104" s="108"/>
      <c r="I104" s="108"/>
      <c r="J104" s="137"/>
    </row>
    <row r="105" spans="1:10" ht="16.5" thickTop="1" thickBot="1">
      <c r="D105" s="107"/>
      <c r="E105" s="108" t="s">
        <v>176</v>
      </c>
      <c r="F105" s="108"/>
      <c r="G105" s="108"/>
      <c r="H105" s="108"/>
      <c r="I105" s="108"/>
      <c r="J105" s="138">
        <f>SUM(J99:J104)</f>
        <v>0</v>
      </c>
    </row>
    <row r="106" spans="1:10" ht="16" thickTop="1">
      <c r="B106" s="43" t="s">
        <v>160</v>
      </c>
      <c r="C106" s="41" t="s">
        <v>160</v>
      </c>
      <c r="D106" s="107"/>
      <c r="E106" s="108"/>
      <c r="F106" s="108"/>
      <c r="G106" s="108"/>
      <c r="H106" s="108"/>
      <c r="I106" s="108"/>
    </row>
    <row r="107" spans="1:10">
      <c r="B107" s="69" t="s">
        <v>179</v>
      </c>
      <c r="D107" s="107"/>
    </row>
    <row r="108" spans="1:10">
      <c r="D108" s="107"/>
    </row>
  </sheetData>
  <mergeCells count="17">
    <mergeCell ref="E79:H79"/>
    <mergeCell ref="E34:H34"/>
    <mergeCell ref="G10:H10"/>
    <mergeCell ref="G11:J11"/>
    <mergeCell ref="B11:F11"/>
    <mergeCell ref="C31:D31"/>
    <mergeCell ref="C29:D29"/>
    <mergeCell ref="B10:F10"/>
    <mergeCell ref="H27:J27"/>
    <mergeCell ref="B12:F12"/>
    <mergeCell ref="B4:F4"/>
    <mergeCell ref="I10:J10"/>
    <mergeCell ref="I9:J9"/>
    <mergeCell ref="E36:H36"/>
    <mergeCell ref="E5:H5"/>
    <mergeCell ref="E6:H6"/>
    <mergeCell ref="G8:H8"/>
  </mergeCells>
  <phoneticPr fontId="0" type="noConversion"/>
  <conditionalFormatting sqref="I9:I10 B12">
    <cfRule type="cellIs" dxfId="0" priority="1" stopIfTrue="1" operator="greaterThan">
      <formula>""" """</formula>
    </cfRule>
  </conditionalFormatting>
  <dataValidations count="12">
    <dataValidation type="whole" showInputMessage="1" showErrorMessage="1" errorTitle="Miles" error="Please use whole numbers only, no decimals._x000a_Cannot be greater than column D4." sqref="F80:F95 F35 F37:F78 F32:F33">
      <formula1>0</formula1>
      <formula2>E32</formula2>
    </dataValidation>
    <dataValidation type="whole" operator="greaterThan" allowBlank="1" showInputMessage="1" showErrorMessage="1" errorTitle="Miles" error="Please use whole numbers only, no decimals." sqref="E35 E80:E95 E32:E33 E37:E78">
      <formula1>-1</formula1>
    </dataValidation>
    <dataValidation type="whole" operator="greaterThan" allowBlank="1" showInputMessage="1" showErrorMessage="1" errorTitle="Tax Paid Gallons" error="Please use whole numbers, no decimals." sqref="H32 H37:H78">
      <formula1>-1</formula1>
    </dataValidation>
    <dataValidation type="whole" operator="greaterThan" allowBlank="1" showInputMessage="1" showErrorMessage="1" errorTitle="Total Miles Everywhere" error="Please use whole numbers only, no decimals_x000a_" sqref="G21">
      <formula1>-1</formula1>
    </dataValidation>
    <dataValidation type="whole" operator="greaterThan" allowBlank="1" showInputMessage="1" showErrorMessage="1" errorTitle="Total Gallons" error="Please use whole numbers only, no decimals." sqref="G22">
      <formula1>-1</formula1>
    </dataValidation>
    <dataValidation type="decimal" errorStyle="warning" allowBlank="1" showInputMessage="1" showErrorMessage="1" errorTitle="Miles Per Gallon (MPG)" error="MPG may be out of accepted range.  Please double check figures." sqref="G23">
      <formula1>0</formula1>
      <formula2>15.01</formula2>
    </dataValidation>
    <dataValidation type="whole" operator="greaterThan" allowBlank="1" showInputMessage="1" showErrorMessage="1" errorTitle="Tax Paid Gallons" error="Please use whole numbers, no decimals._x000a_" sqref="H35">
      <formula1>-1</formula1>
    </dataValidation>
    <dataValidation type="whole" errorStyle="warning" operator="greaterThan" allowBlank="1" showInputMessage="1" showErrorMessage="1" errorTitle="Tax Paid Gallons" error="Please use whole numbers, no decimals.  Use gallons actually purchased.  Most likely will not equal column D6, unless Ohio only travel._x000a_" sqref="H33">
      <formula1>-1</formula1>
    </dataValidation>
    <dataValidation type="textLength" showErrorMessage="1" errorTitle="Account Number" error="Please enter 7 digit IFTA account number from 1st page of IFTA return.  Must be 7 digits_x000a_" sqref="G10:H10">
      <formula1>7</formula1>
      <formula2>7</formula2>
    </dataValidation>
    <dataValidation type="textLength" operator="greaterThan" showInputMessage="1" showErrorMessage="1" errorTitle="Account NAme" error="Must enter name on IFTA account from 1st page of IFTA return" sqref="G11:J11">
      <formula1>1</formula1>
    </dataValidation>
    <dataValidation type="list" allowBlank="1" errorTitle="Reporting Period" error="Are you are using the incorrect form ?  Please refer to our website at www.tax.ohio.gov for the current quarter form." sqref="E8">
      <formula1>$L$8:$L$9</formula1>
    </dataValidation>
    <dataValidation type="whole" operator="greaterThan" allowBlank="1" showInputMessage="1" showErrorMessage="1" errorTitle="Tax Paid Gallons" error="Please use whole numbers only, no decimals." sqref="H80:H95">
      <formula1>-1</formula1>
    </dataValidation>
  </dataValidations>
  <pageMargins left="0.25" right="0.25" top="0.25" bottom="0.25" header="0.25" footer="0.25"/>
  <pageSetup scale="72" fitToHeight="0" orientation="portrait" blackAndWhite="1"/>
  <headerFooter alignWithMargins="0"/>
  <drawing r:id="rId1"/>
  <legacyDrawing r:id="rId2"/>
  <oleObjects>
    <mc:AlternateContent xmlns:mc="http://schemas.openxmlformats.org/markup-compatibility/2006">
      <mc:Choice Requires="x14">
        <oleObject progId="Word.Picture.8" shapeId="1031" r:id="rId3">
          <objectPr defaultSize="0" autoPict="0" r:id="rId4">
            <anchor moveWithCells="1" sizeWithCells="1">
              <from>
                <xdr:col>8</xdr:col>
                <xdr:colOff>107950</xdr:colOff>
                <xdr:row>0</xdr:row>
                <xdr:rowOff>69850</xdr:rowOff>
              </from>
              <to>
                <xdr:col>9</xdr:col>
                <xdr:colOff>107950</xdr:colOff>
                <xdr:row>1</xdr:row>
                <xdr:rowOff>190500</xdr:rowOff>
              </to>
            </anchor>
          </objectPr>
        </oleObject>
      </mc:Choice>
      <mc:Fallback>
        <oleObject progId="Word.Picture.8" shapeId="1031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IFTA</vt:lpstr>
      <vt:lpstr>IFTA!Print_Area</vt:lpstr>
      <vt:lpstr>IFTA!Print_Titles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 Kirkham</dc:creator>
  <cp:lastModifiedBy>Terry Kirkham</cp:lastModifiedBy>
  <dcterms:created xsi:type="dcterms:W3CDTF">2016-03-30T01:53:53Z</dcterms:created>
  <dcterms:modified xsi:type="dcterms:W3CDTF">2016-03-30T01:53:53Z</dcterms:modified>
</cp:coreProperties>
</file>